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4.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5.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6.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7.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8.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9.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0.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3820"/>
  <mc:AlternateContent xmlns:mc="http://schemas.openxmlformats.org/markup-compatibility/2006">
    <mc:Choice Requires="x15">
      <x15ac:absPath xmlns:x15ac="http://schemas.microsoft.com/office/spreadsheetml/2010/11/ac" url="C:\Users\52817753\Desktop\"/>
    </mc:Choice>
  </mc:AlternateContent>
  <bookViews>
    <workbookView xWindow="0" yWindow="0" windowWidth="28800" windowHeight="12435"/>
  </bookViews>
  <sheets>
    <sheet name="CONTENIDO" sheetId="14" r:id="rId1"/>
    <sheet name="Empresa por tipo de aeronave" sheetId="2" r:id="rId2"/>
    <sheet name="Cobertura" sheetId="12" r:id="rId3"/>
    <sheet name="Graficas" sheetId="13" r:id="rId4"/>
    <sheet name="PAX Regular Nacional" sheetId="3" r:id="rId5"/>
    <sheet name="Carga Nacional" sheetId="5" r:id="rId6"/>
    <sheet name="Comercial Regional" sheetId="7" r:id="rId7"/>
    <sheet name="Aerotaxis" sheetId="8" r:id="rId8"/>
    <sheet name="Trabajos Aereos Especiales" sheetId="9" r:id="rId9"/>
    <sheet name="Aviacion Agricola" sheetId="10" r:id="rId10"/>
    <sheet name="Especial de Carga" sheetId="11" r:id="rId11"/>
  </sheets>
  <definedNames>
    <definedName name="_xlnm._FilterDatabase" localSheetId="1" hidden="1">'Empresa por tipo de aeronave'!$B$6:$D$236</definedName>
  </definedNames>
  <calcPr calcId="171027"/>
  <webPublishing codePage="1252"/>
</workbook>
</file>

<file path=xl/calcChain.xml><?xml version="1.0" encoding="utf-8"?>
<calcChain xmlns="http://schemas.openxmlformats.org/spreadsheetml/2006/main">
  <c r="F22" i="13" l="1"/>
  <c r="F21" i="13"/>
  <c r="F8" i="13"/>
  <c r="F9" i="13"/>
  <c r="F10" i="13"/>
  <c r="F11" i="13"/>
  <c r="F12" i="13"/>
  <c r="F13" i="13"/>
  <c r="F14" i="13"/>
  <c r="F15" i="13"/>
  <c r="F16" i="13"/>
  <c r="F17" i="13"/>
  <c r="F18" i="13"/>
  <c r="F19" i="13"/>
  <c r="F20" i="13"/>
  <c r="E8" i="13"/>
  <c r="E9" i="13"/>
  <c r="E10" i="13"/>
  <c r="E11" i="13"/>
  <c r="E12" i="13"/>
  <c r="E13" i="13"/>
  <c r="E14" i="13"/>
  <c r="E15" i="13"/>
  <c r="E16" i="13"/>
  <c r="E17" i="13"/>
  <c r="E18" i="13"/>
  <c r="E19" i="13"/>
  <c r="E20" i="13"/>
  <c r="E7" i="13"/>
  <c r="F7" i="13"/>
  <c r="T24" i="3"/>
  <c r="T23" i="3"/>
  <c r="T10" i="3" s="1"/>
  <c r="F6" i="12"/>
  <c r="F7" i="12"/>
  <c r="F8" i="12"/>
  <c r="F9" i="12"/>
  <c r="F10" i="12"/>
  <c r="F11" i="12"/>
  <c r="F12" i="12"/>
  <c r="F13" i="12"/>
  <c r="F5" i="12"/>
  <c r="D14" i="12"/>
  <c r="E14" i="12"/>
  <c r="E41" i="11"/>
  <c r="D41" i="11"/>
  <c r="C41" i="11"/>
  <c r="D40" i="11"/>
  <c r="E39" i="11"/>
  <c r="D39" i="11"/>
  <c r="C39" i="11"/>
  <c r="E38" i="11"/>
  <c r="D38" i="11"/>
  <c r="C38" i="11"/>
  <c r="E37" i="11"/>
  <c r="D37" i="11"/>
  <c r="C37" i="11"/>
  <c r="D36" i="11"/>
  <c r="E35" i="11"/>
  <c r="D35" i="11"/>
  <c r="C35" i="11"/>
  <c r="E34" i="11"/>
  <c r="D34" i="11"/>
  <c r="C34" i="11"/>
  <c r="E33" i="11"/>
  <c r="D33" i="11"/>
  <c r="C33" i="11"/>
  <c r="E32" i="11"/>
  <c r="D32" i="11"/>
  <c r="C32" i="11"/>
  <c r="E31" i="11"/>
  <c r="D31" i="11"/>
  <c r="C31" i="11"/>
  <c r="E30" i="11"/>
  <c r="D30" i="11"/>
  <c r="C30" i="11"/>
  <c r="E29" i="11"/>
  <c r="D29" i="11"/>
  <c r="C29" i="11"/>
  <c r="E28" i="11"/>
  <c r="D28" i="11"/>
  <c r="C28" i="11"/>
  <c r="D21" i="11"/>
  <c r="E21" i="11"/>
  <c r="E40" i="11" s="1"/>
  <c r="C21" i="11"/>
  <c r="C40" i="11" s="1"/>
  <c r="D17" i="11"/>
  <c r="E17" i="11"/>
  <c r="E36" i="11" s="1"/>
  <c r="C17" i="11"/>
  <c r="C36" i="11" s="1"/>
  <c r="H28" i="10"/>
  <c r="I28" i="10"/>
  <c r="J28" i="10"/>
  <c r="K28" i="10"/>
  <c r="L28" i="10"/>
  <c r="H29" i="10"/>
  <c r="I29" i="10"/>
  <c r="J29" i="10"/>
  <c r="K29" i="10"/>
  <c r="L29" i="10"/>
  <c r="H30" i="10"/>
  <c r="I30" i="10"/>
  <c r="J30" i="10"/>
  <c r="K30" i="10"/>
  <c r="L30" i="10"/>
  <c r="H31" i="10"/>
  <c r="I31" i="10"/>
  <c r="J31" i="10"/>
  <c r="K31" i="10"/>
  <c r="L31" i="10"/>
  <c r="H32" i="10"/>
  <c r="I32" i="10"/>
  <c r="J32" i="10"/>
  <c r="K32" i="10"/>
  <c r="L32" i="10"/>
  <c r="H33" i="10"/>
  <c r="I33" i="10"/>
  <c r="J33" i="10"/>
  <c r="K33" i="10"/>
  <c r="L33" i="10"/>
  <c r="H34" i="10"/>
  <c r="I34" i="10"/>
  <c r="J34" i="10"/>
  <c r="K34" i="10"/>
  <c r="L34" i="10"/>
  <c r="H35" i="10"/>
  <c r="I35" i="10"/>
  <c r="J35" i="10"/>
  <c r="K35" i="10"/>
  <c r="L35" i="10"/>
  <c r="H36" i="10"/>
  <c r="L36" i="10"/>
  <c r="H37" i="10"/>
  <c r="I37" i="10"/>
  <c r="J37" i="10"/>
  <c r="K37" i="10"/>
  <c r="L37" i="10"/>
  <c r="H38" i="10"/>
  <c r="I38" i="10"/>
  <c r="J38" i="10"/>
  <c r="K38" i="10"/>
  <c r="L38" i="10"/>
  <c r="H39" i="10"/>
  <c r="I39" i="10"/>
  <c r="J39" i="10"/>
  <c r="K39" i="10"/>
  <c r="L39" i="10"/>
  <c r="H41" i="10"/>
  <c r="I41" i="10"/>
  <c r="J41" i="10"/>
  <c r="K41" i="10"/>
  <c r="L41" i="10"/>
  <c r="G41" i="10"/>
  <c r="F41" i="10"/>
  <c r="E41" i="10"/>
  <c r="D41" i="10"/>
  <c r="C41" i="10"/>
  <c r="F40" i="10"/>
  <c r="G39" i="10"/>
  <c r="F39" i="10"/>
  <c r="E39" i="10"/>
  <c r="D39" i="10"/>
  <c r="C39" i="10"/>
  <c r="G38" i="10"/>
  <c r="F38" i="10"/>
  <c r="E38" i="10"/>
  <c r="D38" i="10"/>
  <c r="C38" i="10"/>
  <c r="G37" i="10"/>
  <c r="F37" i="10"/>
  <c r="E37" i="10"/>
  <c r="D37" i="10"/>
  <c r="C37" i="10"/>
  <c r="G35" i="10"/>
  <c r="F35" i="10"/>
  <c r="E35" i="10"/>
  <c r="D35" i="10"/>
  <c r="C35" i="10"/>
  <c r="G34" i="10"/>
  <c r="F34" i="10"/>
  <c r="E34" i="10"/>
  <c r="D34" i="10"/>
  <c r="C34" i="10"/>
  <c r="G33" i="10"/>
  <c r="F33" i="10"/>
  <c r="E33" i="10"/>
  <c r="D33" i="10"/>
  <c r="C33" i="10"/>
  <c r="G32" i="10"/>
  <c r="F32" i="10"/>
  <c r="E32" i="10"/>
  <c r="D32" i="10"/>
  <c r="C32" i="10"/>
  <c r="G31" i="10"/>
  <c r="F31" i="10"/>
  <c r="E31" i="10"/>
  <c r="D31" i="10"/>
  <c r="C31" i="10"/>
  <c r="G30" i="10"/>
  <c r="F30" i="10"/>
  <c r="E30" i="10"/>
  <c r="D30" i="10"/>
  <c r="C30" i="10"/>
  <c r="G29" i="10"/>
  <c r="F29" i="10"/>
  <c r="E29" i="10"/>
  <c r="D29" i="10"/>
  <c r="C29" i="10"/>
  <c r="G28" i="10"/>
  <c r="F28" i="10"/>
  <c r="E28" i="10"/>
  <c r="D28" i="10"/>
  <c r="C28" i="10"/>
  <c r="D21" i="10"/>
  <c r="D40" i="10" s="1"/>
  <c r="E21" i="10"/>
  <c r="E40" i="10" s="1"/>
  <c r="F21" i="10"/>
  <c r="G21" i="10"/>
  <c r="G40" i="10" s="1"/>
  <c r="H21" i="10"/>
  <c r="H40" i="10" s="1"/>
  <c r="I21" i="10"/>
  <c r="I40" i="10" s="1"/>
  <c r="J21" i="10"/>
  <c r="J40" i="10" s="1"/>
  <c r="K21" i="10"/>
  <c r="K40" i="10" s="1"/>
  <c r="L21" i="10"/>
  <c r="L40" i="10" s="1"/>
  <c r="C21" i="10"/>
  <c r="C40" i="10" s="1"/>
  <c r="D17" i="10"/>
  <c r="D36" i="10" s="1"/>
  <c r="E17" i="10"/>
  <c r="E36" i="10" s="1"/>
  <c r="F17" i="10"/>
  <c r="F36" i="10" s="1"/>
  <c r="G17" i="10"/>
  <c r="G36" i="10" s="1"/>
  <c r="H17" i="10"/>
  <c r="I17" i="10"/>
  <c r="I36" i="10" s="1"/>
  <c r="J17" i="10"/>
  <c r="J36" i="10" s="1"/>
  <c r="K17" i="10"/>
  <c r="K36" i="10" s="1"/>
  <c r="L17" i="10"/>
  <c r="C17" i="10"/>
  <c r="C36" i="10" s="1"/>
  <c r="J36" i="9"/>
  <c r="J41" i="9"/>
  <c r="I41" i="9"/>
  <c r="H41" i="9"/>
  <c r="G41" i="9"/>
  <c r="F41" i="9"/>
  <c r="E41" i="9"/>
  <c r="D41" i="9"/>
  <c r="C41" i="9"/>
  <c r="G40" i="9"/>
  <c r="C40" i="9"/>
  <c r="J39" i="9"/>
  <c r="I39" i="9"/>
  <c r="H39" i="9"/>
  <c r="G39" i="9"/>
  <c r="F39" i="9"/>
  <c r="E39" i="9"/>
  <c r="D39" i="9"/>
  <c r="C39" i="9"/>
  <c r="J38" i="9"/>
  <c r="I38" i="9"/>
  <c r="H38" i="9"/>
  <c r="G38" i="9"/>
  <c r="F38" i="9"/>
  <c r="E38" i="9"/>
  <c r="D38" i="9"/>
  <c r="C38" i="9"/>
  <c r="J37" i="9"/>
  <c r="I37" i="9"/>
  <c r="H37" i="9"/>
  <c r="G37" i="9"/>
  <c r="F37" i="9"/>
  <c r="E37" i="9"/>
  <c r="D37" i="9"/>
  <c r="C37" i="9"/>
  <c r="F36" i="9"/>
  <c r="J35" i="9"/>
  <c r="I35" i="9"/>
  <c r="H35" i="9"/>
  <c r="G35" i="9"/>
  <c r="F35" i="9"/>
  <c r="E35" i="9"/>
  <c r="D35" i="9"/>
  <c r="C35" i="9"/>
  <c r="J34" i="9"/>
  <c r="I34" i="9"/>
  <c r="H34" i="9"/>
  <c r="G34" i="9"/>
  <c r="F34" i="9"/>
  <c r="E34" i="9"/>
  <c r="D34" i="9"/>
  <c r="C34" i="9"/>
  <c r="J33" i="9"/>
  <c r="I33" i="9"/>
  <c r="H33" i="9"/>
  <c r="G33" i="9"/>
  <c r="F33" i="9"/>
  <c r="E33" i="9"/>
  <c r="D33" i="9"/>
  <c r="C33" i="9"/>
  <c r="J32" i="9"/>
  <c r="I32" i="9"/>
  <c r="H32" i="9"/>
  <c r="G32" i="9"/>
  <c r="F32" i="9"/>
  <c r="E32" i="9"/>
  <c r="D32" i="9"/>
  <c r="C32" i="9"/>
  <c r="J31" i="9"/>
  <c r="I31" i="9"/>
  <c r="H31" i="9"/>
  <c r="G31" i="9"/>
  <c r="F31" i="9"/>
  <c r="E31" i="9"/>
  <c r="D31" i="9"/>
  <c r="C31" i="9"/>
  <c r="J30" i="9"/>
  <c r="I30" i="9"/>
  <c r="H30" i="9"/>
  <c r="G30" i="9"/>
  <c r="F30" i="9"/>
  <c r="E30" i="9"/>
  <c r="D30" i="9"/>
  <c r="C30" i="9"/>
  <c r="J29" i="9"/>
  <c r="I29" i="9"/>
  <c r="H29" i="9"/>
  <c r="G29" i="9"/>
  <c r="F29" i="9"/>
  <c r="E29" i="9"/>
  <c r="D29" i="9"/>
  <c r="C29" i="9"/>
  <c r="J28" i="9"/>
  <c r="I28" i="9"/>
  <c r="H28" i="9"/>
  <c r="G28" i="9"/>
  <c r="F28" i="9"/>
  <c r="E28" i="9"/>
  <c r="D28" i="9"/>
  <c r="C28" i="9"/>
  <c r="D21" i="9"/>
  <c r="D40" i="9" s="1"/>
  <c r="E21" i="9"/>
  <c r="E40" i="9" s="1"/>
  <c r="F21" i="9"/>
  <c r="F40" i="9" s="1"/>
  <c r="G21" i="9"/>
  <c r="H21" i="9"/>
  <c r="H40" i="9" s="1"/>
  <c r="I21" i="9"/>
  <c r="I40" i="9" s="1"/>
  <c r="J21" i="9"/>
  <c r="J40" i="9" s="1"/>
  <c r="C21" i="9"/>
  <c r="D17" i="9"/>
  <c r="D36" i="9" s="1"/>
  <c r="E17" i="9"/>
  <c r="E36" i="9" s="1"/>
  <c r="F17" i="9"/>
  <c r="G17" i="9"/>
  <c r="G36" i="9" s="1"/>
  <c r="H17" i="9"/>
  <c r="H36" i="9" s="1"/>
  <c r="I17" i="9"/>
  <c r="I36" i="9" s="1"/>
  <c r="J17" i="9"/>
  <c r="C17" i="9"/>
  <c r="C36" i="9" s="1"/>
  <c r="I28" i="8"/>
  <c r="J28" i="8"/>
  <c r="K28" i="8"/>
  <c r="L28" i="8"/>
  <c r="M28" i="8"/>
  <c r="N28" i="8"/>
  <c r="O28" i="8"/>
  <c r="P28" i="8"/>
  <c r="Q28" i="8"/>
  <c r="R28" i="8"/>
  <c r="S28" i="8"/>
  <c r="T28" i="8"/>
  <c r="U28" i="8"/>
  <c r="V28" i="8"/>
  <c r="W28" i="8"/>
  <c r="X28" i="8"/>
  <c r="Y28" i="8"/>
  <c r="Z28" i="8"/>
  <c r="AA28" i="8"/>
  <c r="AB28" i="8"/>
  <c r="AC28" i="8"/>
  <c r="AD28" i="8"/>
  <c r="AE28" i="8"/>
  <c r="AF28" i="8"/>
  <c r="AG28" i="8"/>
  <c r="AH28" i="8"/>
  <c r="AI28" i="8"/>
  <c r="AJ28" i="8"/>
  <c r="AK28" i="8"/>
  <c r="AL28" i="8"/>
  <c r="I29" i="8"/>
  <c r="J29" i="8"/>
  <c r="K29" i="8"/>
  <c r="L29" i="8"/>
  <c r="M29" i="8"/>
  <c r="N29" i="8"/>
  <c r="O29" i="8"/>
  <c r="P29" i="8"/>
  <c r="Q29" i="8"/>
  <c r="R29" i="8"/>
  <c r="S29" i="8"/>
  <c r="T29" i="8"/>
  <c r="U29" i="8"/>
  <c r="V29" i="8"/>
  <c r="W29" i="8"/>
  <c r="X29" i="8"/>
  <c r="Y29" i="8"/>
  <c r="Z29" i="8"/>
  <c r="AA29" i="8"/>
  <c r="AB29" i="8"/>
  <c r="AC29" i="8"/>
  <c r="AD29" i="8"/>
  <c r="AE29" i="8"/>
  <c r="AF29" i="8"/>
  <c r="AG29" i="8"/>
  <c r="AH29" i="8"/>
  <c r="AI29" i="8"/>
  <c r="AJ29" i="8"/>
  <c r="AK29" i="8"/>
  <c r="AL29" i="8"/>
  <c r="I30" i="8"/>
  <c r="J30" i="8"/>
  <c r="K30" i="8"/>
  <c r="L30" i="8"/>
  <c r="M30" i="8"/>
  <c r="N30" i="8"/>
  <c r="O30" i="8"/>
  <c r="P30" i="8"/>
  <c r="Q30" i="8"/>
  <c r="R30" i="8"/>
  <c r="S30" i="8"/>
  <c r="T30" i="8"/>
  <c r="U30" i="8"/>
  <c r="V30" i="8"/>
  <c r="W30" i="8"/>
  <c r="X30" i="8"/>
  <c r="Y30" i="8"/>
  <c r="Z30" i="8"/>
  <c r="AA30" i="8"/>
  <c r="AB30" i="8"/>
  <c r="AC30" i="8"/>
  <c r="AD30" i="8"/>
  <c r="AE30" i="8"/>
  <c r="AF30" i="8"/>
  <c r="AG30" i="8"/>
  <c r="AH30" i="8"/>
  <c r="AI30" i="8"/>
  <c r="AJ30" i="8"/>
  <c r="AK30" i="8"/>
  <c r="AL30" i="8"/>
  <c r="I31" i="8"/>
  <c r="J31" i="8"/>
  <c r="K31" i="8"/>
  <c r="L31" i="8"/>
  <c r="M31" i="8"/>
  <c r="N31" i="8"/>
  <c r="O31" i="8"/>
  <c r="P31" i="8"/>
  <c r="Q31" i="8"/>
  <c r="R31" i="8"/>
  <c r="S31" i="8"/>
  <c r="T31" i="8"/>
  <c r="U31" i="8"/>
  <c r="V31" i="8"/>
  <c r="W31" i="8"/>
  <c r="X31" i="8"/>
  <c r="Y31" i="8"/>
  <c r="Z31" i="8"/>
  <c r="AA31" i="8"/>
  <c r="AB31" i="8"/>
  <c r="AC31" i="8"/>
  <c r="AD31" i="8"/>
  <c r="AE31" i="8"/>
  <c r="AF31" i="8"/>
  <c r="AG31" i="8"/>
  <c r="AH31" i="8"/>
  <c r="AI31" i="8"/>
  <c r="AJ31" i="8"/>
  <c r="AK31" i="8"/>
  <c r="AL31" i="8"/>
  <c r="I32" i="8"/>
  <c r="J32" i="8"/>
  <c r="K32" i="8"/>
  <c r="L32" i="8"/>
  <c r="M32" i="8"/>
  <c r="N32" i="8"/>
  <c r="O32" i="8"/>
  <c r="P32" i="8"/>
  <c r="Q32" i="8"/>
  <c r="R32" i="8"/>
  <c r="S32" i="8"/>
  <c r="T32" i="8"/>
  <c r="U32" i="8"/>
  <c r="V32" i="8"/>
  <c r="W32" i="8"/>
  <c r="X32" i="8"/>
  <c r="Y32" i="8"/>
  <c r="Z32" i="8"/>
  <c r="AA32" i="8"/>
  <c r="AB32" i="8"/>
  <c r="AC32" i="8"/>
  <c r="AD32" i="8"/>
  <c r="AE32" i="8"/>
  <c r="AF32" i="8"/>
  <c r="AG32" i="8"/>
  <c r="AH32" i="8"/>
  <c r="AI32" i="8"/>
  <c r="AJ32" i="8"/>
  <c r="AK32" i="8"/>
  <c r="AL32"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I34" i="8"/>
  <c r="J34" i="8"/>
  <c r="K34" i="8"/>
  <c r="L34" i="8"/>
  <c r="M34" i="8"/>
  <c r="N34" i="8"/>
  <c r="O34" i="8"/>
  <c r="P34" i="8"/>
  <c r="Q34" i="8"/>
  <c r="R34" i="8"/>
  <c r="S34" i="8"/>
  <c r="T34" i="8"/>
  <c r="U34" i="8"/>
  <c r="V34" i="8"/>
  <c r="W34" i="8"/>
  <c r="X34" i="8"/>
  <c r="Y34" i="8"/>
  <c r="Z34" i="8"/>
  <c r="AA34" i="8"/>
  <c r="AB34" i="8"/>
  <c r="AC34" i="8"/>
  <c r="AD34" i="8"/>
  <c r="AE34" i="8"/>
  <c r="AF34" i="8"/>
  <c r="AG34" i="8"/>
  <c r="AH34" i="8"/>
  <c r="AI34" i="8"/>
  <c r="AJ34" i="8"/>
  <c r="AK34" i="8"/>
  <c r="AL34" i="8"/>
  <c r="I35" i="8"/>
  <c r="J35" i="8"/>
  <c r="K35" i="8"/>
  <c r="L35" i="8"/>
  <c r="M35" i="8"/>
  <c r="N35" i="8"/>
  <c r="O35" i="8"/>
  <c r="P35" i="8"/>
  <c r="Q35" i="8"/>
  <c r="R35" i="8"/>
  <c r="S35" i="8"/>
  <c r="T35" i="8"/>
  <c r="U35" i="8"/>
  <c r="V35" i="8"/>
  <c r="W35" i="8"/>
  <c r="X35" i="8"/>
  <c r="Y35" i="8"/>
  <c r="Z35" i="8"/>
  <c r="AA35" i="8"/>
  <c r="AB35" i="8"/>
  <c r="AC35" i="8"/>
  <c r="AD35" i="8"/>
  <c r="AE35" i="8"/>
  <c r="AF35" i="8"/>
  <c r="AG35" i="8"/>
  <c r="AH35" i="8"/>
  <c r="AI35" i="8"/>
  <c r="AJ35" i="8"/>
  <c r="AK35" i="8"/>
  <c r="AL35" i="8"/>
  <c r="I37" i="8"/>
  <c r="J37" i="8"/>
  <c r="K37" i="8"/>
  <c r="L37" i="8"/>
  <c r="M37" i="8"/>
  <c r="N37" i="8"/>
  <c r="O37" i="8"/>
  <c r="P37" i="8"/>
  <c r="Q37" i="8"/>
  <c r="R37" i="8"/>
  <c r="S37" i="8"/>
  <c r="T37" i="8"/>
  <c r="U37" i="8"/>
  <c r="V37" i="8"/>
  <c r="W37" i="8"/>
  <c r="X37" i="8"/>
  <c r="Y37" i="8"/>
  <c r="Z37" i="8"/>
  <c r="AA37" i="8"/>
  <c r="AB37" i="8"/>
  <c r="AC37" i="8"/>
  <c r="AD37" i="8"/>
  <c r="AE37" i="8"/>
  <c r="AF37" i="8"/>
  <c r="AG37" i="8"/>
  <c r="AH37" i="8"/>
  <c r="AI37" i="8"/>
  <c r="AJ37" i="8"/>
  <c r="AK37" i="8"/>
  <c r="AL37"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H41" i="8"/>
  <c r="G41" i="8"/>
  <c r="F41" i="8"/>
  <c r="E41" i="8"/>
  <c r="D41" i="8"/>
  <c r="C41" i="8"/>
  <c r="H39" i="8"/>
  <c r="G39" i="8"/>
  <c r="F39" i="8"/>
  <c r="E39" i="8"/>
  <c r="D39" i="8"/>
  <c r="C39" i="8"/>
  <c r="H38" i="8"/>
  <c r="G38" i="8"/>
  <c r="F38" i="8"/>
  <c r="E38" i="8"/>
  <c r="D38" i="8"/>
  <c r="C38" i="8"/>
  <c r="H37" i="8"/>
  <c r="G37" i="8"/>
  <c r="F37" i="8"/>
  <c r="E37" i="8"/>
  <c r="D37" i="8"/>
  <c r="C37" i="8"/>
  <c r="H35" i="8"/>
  <c r="G35" i="8"/>
  <c r="F35" i="8"/>
  <c r="E35" i="8"/>
  <c r="D35" i="8"/>
  <c r="C35" i="8"/>
  <c r="H34" i="8"/>
  <c r="G34" i="8"/>
  <c r="F34" i="8"/>
  <c r="E34" i="8"/>
  <c r="D34" i="8"/>
  <c r="C34" i="8"/>
  <c r="H33" i="8"/>
  <c r="G33" i="8"/>
  <c r="F33" i="8"/>
  <c r="E33" i="8"/>
  <c r="D33" i="8"/>
  <c r="C33" i="8"/>
  <c r="H32" i="8"/>
  <c r="G32" i="8"/>
  <c r="F32" i="8"/>
  <c r="E32" i="8"/>
  <c r="D32" i="8"/>
  <c r="C32" i="8"/>
  <c r="H31" i="8"/>
  <c r="G31" i="8"/>
  <c r="F31" i="8"/>
  <c r="E31" i="8"/>
  <c r="D31" i="8"/>
  <c r="C31" i="8"/>
  <c r="H30" i="8"/>
  <c r="G30" i="8"/>
  <c r="F30" i="8"/>
  <c r="E30" i="8"/>
  <c r="D30" i="8"/>
  <c r="C30" i="8"/>
  <c r="H29" i="8"/>
  <c r="G29" i="8"/>
  <c r="F29" i="8"/>
  <c r="E29" i="8"/>
  <c r="D29" i="8"/>
  <c r="C29" i="8"/>
  <c r="H28" i="8"/>
  <c r="G28" i="8"/>
  <c r="F28" i="8"/>
  <c r="E28" i="8"/>
  <c r="D28" i="8"/>
  <c r="C28" i="8"/>
  <c r="D21" i="8"/>
  <c r="D40" i="8" s="1"/>
  <c r="E21" i="8"/>
  <c r="E40" i="8" s="1"/>
  <c r="F21" i="8"/>
  <c r="F40" i="8" s="1"/>
  <c r="G21" i="8"/>
  <c r="G40" i="8" s="1"/>
  <c r="H21" i="8"/>
  <c r="H40" i="8" s="1"/>
  <c r="I21" i="8"/>
  <c r="I40" i="8" s="1"/>
  <c r="J21" i="8"/>
  <c r="J40" i="8" s="1"/>
  <c r="K21" i="8"/>
  <c r="K40" i="8" s="1"/>
  <c r="L21" i="8"/>
  <c r="L40" i="8" s="1"/>
  <c r="M21" i="8"/>
  <c r="M40" i="8" s="1"/>
  <c r="N21" i="8"/>
  <c r="N40" i="8" s="1"/>
  <c r="O21" i="8"/>
  <c r="O40" i="8" s="1"/>
  <c r="P21" i="8"/>
  <c r="P40" i="8" s="1"/>
  <c r="Q21" i="8"/>
  <c r="Q40" i="8" s="1"/>
  <c r="R21" i="8"/>
  <c r="R40" i="8" s="1"/>
  <c r="S21" i="8"/>
  <c r="S40" i="8" s="1"/>
  <c r="T21" i="8"/>
  <c r="T40" i="8" s="1"/>
  <c r="U21" i="8"/>
  <c r="U40" i="8" s="1"/>
  <c r="V21" i="8"/>
  <c r="V40" i="8" s="1"/>
  <c r="W21" i="8"/>
  <c r="W40" i="8" s="1"/>
  <c r="X21" i="8"/>
  <c r="X40" i="8" s="1"/>
  <c r="Y21" i="8"/>
  <c r="Y40" i="8" s="1"/>
  <c r="Z21" i="8"/>
  <c r="Z40" i="8" s="1"/>
  <c r="AA21" i="8"/>
  <c r="AA40" i="8" s="1"/>
  <c r="AB21" i="8"/>
  <c r="AB40" i="8" s="1"/>
  <c r="AC21" i="8"/>
  <c r="AC40" i="8" s="1"/>
  <c r="AD21" i="8"/>
  <c r="AD40" i="8" s="1"/>
  <c r="AE21" i="8"/>
  <c r="AE40" i="8" s="1"/>
  <c r="AF21" i="8"/>
  <c r="AF40" i="8" s="1"/>
  <c r="AG21" i="8"/>
  <c r="AG40" i="8" s="1"/>
  <c r="AH21" i="8"/>
  <c r="AH40" i="8" s="1"/>
  <c r="AI21" i="8"/>
  <c r="AI40" i="8" s="1"/>
  <c r="AJ21" i="8"/>
  <c r="AJ40" i="8" s="1"/>
  <c r="AK21" i="8"/>
  <c r="AK40" i="8" s="1"/>
  <c r="AL21" i="8"/>
  <c r="AL40" i="8" s="1"/>
  <c r="C21" i="8"/>
  <c r="C40" i="8" s="1"/>
  <c r="D17" i="8"/>
  <c r="D36" i="8" s="1"/>
  <c r="E17" i="8"/>
  <c r="E36" i="8" s="1"/>
  <c r="F17" i="8"/>
  <c r="F36" i="8" s="1"/>
  <c r="G17" i="8"/>
  <c r="G36" i="8" s="1"/>
  <c r="H17" i="8"/>
  <c r="H36" i="8" s="1"/>
  <c r="I17" i="8"/>
  <c r="I36" i="8" s="1"/>
  <c r="J17" i="8"/>
  <c r="J36" i="8" s="1"/>
  <c r="K17" i="8"/>
  <c r="K36" i="8" s="1"/>
  <c r="L17" i="8"/>
  <c r="L36" i="8" s="1"/>
  <c r="M17" i="8"/>
  <c r="M36" i="8" s="1"/>
  <c r="N17" i="8"/>
  <c r="N36" i="8" s="1"/>
  <c r="O17" i="8"/>
  <c r="O36" i="8" s="1"/>
  <c r="P17" i="8"/>
  <c r="P36" i="8" s="1"/>
  <c r="Q17" i="8"/>
  <c r="Q36" i="8" s="1"/>
  <c r="R17" i="8"/>
  <c r="R36" i="8" s="1"/>
  <c r="S17" i="8"/>
  <c r="S36" i="8" s="1"/>
  <c r="T17" i="8"/>
  <c r="T36" i="8" s="1"/>
  <c r="U17" i="8"/>
  <c r="U36" i="8" s="1"/>
  <c r="V17" i="8"/>
  <c r="V36" i="8" s="1"/>
  <c r="W17" i="8"/>
  <c r="W36" i="8" s="1"/>
  <c r="X17" i="8"/>
  <c r="X36" i="8" s="1"/>
  <c r="Y17" i="8"/>
  <c r="Y36" i="8" s="1"/>
  <c r="Z17" i="8"/>
  <c r="Z36" i="8" s="1"/>
  <c r="AA17" i="8"/>
  <c r="AA36" i="8" s="1"/>
  <c r="AB17" i="8"/>
  <c r="AB36" i="8" s="1"/>
  <c r="AC17" i="8"/>
  <c r="AC36" i="8" s="1"/>
  <c r="AD17" i="8"/>
  <c r="AD36" i="8" s="1"/>
  <c r="AE17" i="8"/>
  <c r="AE36" i="8" s="1"/>
  <c r="AF17" i="8"/>
  <c r="AF36" i="8" s="1"/>
  <c r="AG17" i="8"/>
  <c r="AG36" i="8" s="1"/>
  <c r="AH17" i="8"/>
  <c r="AH36" i="8" s="1"/>
  <c r="AI17" i="8"/>
  <c r="AI36" i="8" s="1"/>
  <c r="AJ17" i="8"/>
  <c r="AJ36" i="8" s="1"/>
  <c r="AK17" i="8"/>
  <c r="AK36" i="8" s="1"/>
  <c r="AL17" i="8"/>
  <c r="AL36" i="8" s="1"/>
  <c r="C17" i="8"/>
  <c r="C36" i="8" s="1"/>
  <c r="H41" i="7"/>
  <c r="G41" i="7"/>
  <c r="F41" i="7"/>
  <c r="E41" i="7"/>
  <c r="D41" i="7"/>
  <c r="C41" i="7"/>
  <c r="F40" i="7"/>
  <c r="H39" i="7"/>
  <c r="G39" i="7"/>
  <c r="F39" i="7"/>
  <c r="E39" i="7"/>
  <c r="D39" i="7"/>
  <c r="C39" i="7"/>
  <c r="H38" i="7"/>
  <c r="G38" i="7"/>
  <c r="F38" i="7"/>
  <c r="E38" i="7"/>
  <c r="D38" i="7"/>
  <c r="C38" i="7"/>
  <c r="H37" i="7"/>
  <c r="G37" i="7"/>
  <c r="F37" i="7"/>
  <c r="E37" i="7"/>
  <c r="D37" i="7"/>
  <c r="C37" i="7"/>
  <c r="H35" i="7"/>
  <c r="G35" i="7"/>
  <c r="F35" i="7"/>
  <c r="E35" i="7"/>
  <c r="D35" i="7"/>
  <c r="C35" i="7"/>
  <c r="H34" i="7"/>
  <c r="G34" i="7"/>
  <c r="F34" i="7"/>
  <c r="E34" i="7"/>
  <c r="D34" i="7"/>
  <c r="C34" i="7"/>
  <c r="H33" i="7"/>
  <c r="G33" i="7"/>
  <c r="F33" i="7"/>
  <c r="E33" i="7"/>
  <c r="D33" i="7"/>
  <c r="C33" i="7"/>
  <c r="H32" i="7"/>
  <c r="G32" i="7"/>
  <c r="F32" i="7"/>
  <c r="E32" i="7"/>
  <c r="D32" i="7"/>
  <c r="C32" i="7"/>
  <c r="H31" i="7"/>
  <c r="G31" i="7"/>
  <c r="F31" i="7"/>
  <c r="E31" i="7"/>
  <c r="D31" i="7"/>
  <c r="C31" i="7"/>
  <c r="H30" i="7"/>
  <c r="G30" i="7"/>
  <c r="F30" i="7"/>
  <c r="E30" i="7"/>
  <c r="D30" i="7"/>
  <c r="C30" i="7"/>
  <c r="H29" i="7"/>
  <c r="G29" i="7"/>
  <c r="F29" i="7"/>
  <c r="E29" i="7"/>
  <c r="D29" i="7"/>
  <c r="C29" i="7"/>
  <c r="H28" i="7"/>
  <c r="G28" i="7"/>
  <c r="F28" i="7"/>
  <c r="E28" i="7"/>
  <c r="D28" i="7"/>
  <c r="C28" i="7"/>
  <c r="D21" i="7"/>
  <c r="D40" i="7" s="1"/>
  <c r="E21" i="7"/>
  <c r="E40" i="7" s="1"/>
  <c r="F21" i="7"/>
  <c r="G21" i="7"/>
  <c r="G40" i="7" s="1"/>
  <c r="H21" i="7"/>
  <c r="H40" i="7" s="1"/>
  <c r="C21" i="7"/>
  <c r="C40" i="7" s="1"/>
  <c r="D17" i="7"/>
  <c r="D36" i="7" s="1"/>
  <c r="E17" i="7"/>
  <c r="E36" i="7" s="1"/>
  <c r="F17" i="7"/>
  <c r="F36" i="7" s="1"/>
  <c r="G17" i="7"/>
  <c r="G36" i="7" s="1"/>
  <c r="H17" i="7"/>
  <c r="H36" i="7" s="1"/>
  <c r="C17" i="7"/>
  <c r="C36" i="7" s="1"/>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7" i="5"/>
  <c r="D37" i="5"/>
  <c r="E37" i="5"/>
  <c r="F37" i="5"/>
  <c r="G37" i="5"/>
  <c r="H37" i="5"/>
  <c r="C38" i="5"/>
  <c r="D38" i="5"/>
  <c r="E38" i="5"/>
  <c r="F38" i="5"/>
  <c r="G38" i="5"/>
  <c r="H38" i="5"/>
  <c r="C39" i="5"/>
  <c r="D39" i="5"/>
  <c r="E39" i="5"/>
  <c r="F39" i="5"/>
  <c r="G39" i="5"/>
  <c r="H39" i="5"/>
  <c r="C41" i="5"/>
  <c r="D41" i="5"/>
  <c r="E41" i="5"/>
  <c r="F41" i="5"/>
  <c r="G41" i="5"/>
  <c r="H41" i="5"/>
  <c r="D28" i="5"/>
  <c r="E28" i="5"/>
  <c r="F28" i="5"/>
  <c r="G28" i="5"/>
  <c r="H28" i="5"/>
  <c r="C28" i="5"/>
  <c r="C21" i="5"/>
  <c r="C40" i="5" s="1"/>
  <c r="D21" i="5"/>
  <c r="D40" i="5" s="1"/>
  <c r="E21" i="5"/>
  <c r="E40" i="5" s="1"/>
  <c r="F21" i="5"/>
  <c r="F40" i="5" s="1"/>
  <c r="G21" i="5"/>
  <c r="G40" i="5" s="1"/>
  <c r="H21" i="5"/>
  <c r="H40" i="5" s="1"/>
  <c r="D17" i="5"/>
  <c r="D36" i="5" s="1"/>
  <c r="E17" i="5"/>
  <c r="E36" i="5" s="1"/>
  <c r="F17" i="5"/>
  <c r="F36" i="5" s="1"/>
  <c r="G17" i="5"/>
  <c r="G36" i="5" s="1"/>
  <c r="H17" i="5"/>
  <c r="H36" i="5" s="1"/>
  <c r="C17" i="5"/>
  <c r="C36" i="5" s="1"/>
  <c r="S28" i="3"/>
  <c r="S29" i="3"/>
  <c r="S30" i="3"/>
  <c r="S31" i="3"/>
  <c r="S32" i="3"/>
  <c r="S33" i="3"/>
  <c r="S34" i="3"/>
  <c r="S35" i="3"/>
  <c r="S37" i="3"/>
  <c r="S38" i="3"/>
  <c r="S39" i="3"/>
  <c r="S41" i="3"/>
  <c r="C29" i="3"/>
  <c r="D29" i="3"/>
  <c r="E29" i="3"/>
  <c r="F29" i="3"/>
  <c r="G29" i="3"/>
  <c r="H29" i="3"/>
  <c r="I29" i="3"/>
  <c r="J29" i="3"/>
  <c r="K29" i="3"/>
  <c r="L29" i="3"/>
  <c r="M29" i="3"/>
  <c r="N29" i="3"/>
  <c r="O29" i="3"/>
  <c r="P29" i="3"/>
  <c r="Q29" i="3"/>
  <c r="R29" i="3"/>
  <c r="C30" i="3"/>
  <c r="D30" i="3"/>
  <c r="E30" i="3"/>
  <c r="F30" i="3"/>
  <c r="G30" i="3"/>
  <c r="H30" i="3"/>
  <c r="I30" i="3"/>
  <c r="J30" i="3"/>
  <c r="K30" i="3"/>
  <c r="L30" i="3"/>
  <c r="M30" i="3"/>
  <c r="N30" i="3"/>
  <c r="O30" i="3"/>
  <c r="P30" i="3"/>
  <c r="Q30" i="3"/>
  <c r="R30" i="3"/>
  <c r="C31" i="3"/>
  <c r="D31" i="3"/>
  <c r="E31" i="3"/>
  <c r="F31" i="3"/>
  <c r="G31" i="3"/>
  <c r="H31" i="3"/>
  <c r="I31" i="3"/>
  <c r="J31" i="3"/>
  <c r="K31" i="3"/>
  <c r="L31" i="3"/>
  <c r="M31" i="3"/>
  <c r="N31" i="3"/>
  <c r="O31" i="3"/>
  <c r="P31" i="3"/>
  <c r="Q31" i="3"/>
  <c r="R31" i="3"/>
  <c r="C32" i="3"/>
  <c r="D32" i="3"/>
  <c r="E32" i="3"/>
  <c r="F32" i="3"/>
  <c r="G32" i="3"/>
  <c r="H32" i="3"/>
  <c r="I32" i="3"/>
  <c r="J32" i="3"/>
  <c r="K32" i="3"/>
  <c r="L32" i="3"/>
  <c r="M32" i="3"/>
  <c r="N32" i="3"/>
  <c r="O32" i="3"/>
  <c r="P32" i="3"/>
  <c r="Q32" i="3"/>
  <c r="R32" i="3"/>
  <c r="C33" i="3"/>
  <c r="D33" i="3"/>
  <c r="E33" i="3"/>
  <c r="F33" i="3"/>
  <c r="G33" i="3"/>
  <c r="H33" i="3"/>
  <c r="I33" i="3"/>
  <c r="J33" i="3"/>
  <c r="K33" i="3"/>
  <c r="L33" i="3"/>
  <c r="M33" i="3"/>
  <c r="N33" i="3"/>
  <c r="O33" i="3"/>
  <c r="P33" i="3"/>
  <c r="Q33" i="3"/>
  <c r="R33" i="3"/>
  <c r="C34" i="3"/>
  <c r="D34" i="3"/>
  <c r="E34" i="3"/>
  <c r="F34" i="3"/>
  <c r="G34" i="3"/>
  <c r="H34" i="3"/>
  <c r="I34" i="3"/>
  <c r="J34" i="3"/>
  <c r="K34" i="3"/>
  <c r="L34" i="3"/>
  <c r="M34" i="3"/>
  <c r="N34" i="3"/>
  <c r="O34" i="3"/>
  <c r="P34" i="3"/>
  <c r="Q34" i="3"/>
  <c r="R34" i="3"/>
  <c r="C35" i="3"/>
  <c r="D35" i="3"/>
  <c r="E35" i="3"/>
  <c r="F35" i="3"/>
  <c r="G35" i="3"/>
  <c r="H35" i="3"/>
  <c r="I35" i="3"/>
  <c r="J35" i="3"/>
  <c r="K35" i="3"/>
  <c r="L35" i="3"/>
  <c r="M35" i="3"/>
  <c r="N35" i="3"/>
  <c r="O35" i="3"/>
  <c r="P35" i="3"/>
  <c r="Q35" i="3"/>
  <c r="R35" i="3"/>
  <c r="C37" i="3"/>
  <c r="D37" i="3"/>
  <c r="E37" i="3"/>
  <c r="F37" i="3"/>
  <c r="G37" i="3"/>
  <c r="H37" i="3"/>
  <c r="I37" i="3"/>
  <c r="J37" i="3"/>
  <c r="K37" i="3"/>
  <c r="L37" i="3"/>
  <c r="M37" i="3"/>
  <c r="N37" i="3"/>
  <c r="O37" i="3"/>
  <c r="P37" i="3"/>
  <c r="Q37" i="3"/>
  <c r="R37" i="3"/>
  <c r="C38" i="3"/>
  <c r="D38" i="3"/>
  <c r="E38" i="3"/>
  <c r="F38" i="3"/>
  <c r="G38" i="3"/>
  <c r="H38" i="3"/>
  <c r="I38" i="3"/>
  <c r="J38" i="3"/>
  <c r="K38" i="3"/>
  <c r="L38" i="3"/>
  <c r="M38" i="3"/>
  <c r="N38" i="3"/>
  <c r="O38" i="3"/>
  <c r="P38" i="3"/>
  <c r="Q38" i="3"/>
  <c r="R38" i="3"/>
  <c r="C39" i="3"/>
  <c r="D39" i="3"/>
  <c r="E39" i="3"/>
  <c r="F39" i="3"/>
  <c r="G39" i="3"/>
  <c r="H39" i="3"/>
  <c r="I39" i="3"/>
  <c r="J39" i="3"/>
  <c r="K39" i="3"/>
  <c r="L39" i="3"/>
  <c r="M39" i="3"/>
  <c r="N39" i="3"/>
  <c r="O39" i="3"/>
  <c r="P39" i="3"/>
  <c r="Q39" i="3"/>
  <c r="R39" i="3"/>
  <c r="D40" i="3"/>
  <c r="H40" i="3"/>
  <c r="L40" i="3"/>
  <c r="P40" i="3"/>
  <c r="C41" i="3"/>
  <c r="D41" i="3"/>
  <c r="E41" i="3"/>
  <c r="F41" i="3"/>
  <c r="G41" i="3"/>
  <c r="H41" i="3"/>
  <c r="I41" i="3"/>
  <c r="J41" i="3"/>
  <c r="K41" i="3"/>
  <c r="L41" i="3"/>
  <c r="M41" i="3"/>
  <c r="N41" i="3"/>
  <c r="O41" i="3"/>
  <c r="P41" i="3"/>
  <c r="Q41" i="3"/>
  <c r="R41" i="3"/>
  <c r="D28" i="3"/>
  <c r="E28" i="3"/>
  <c r="F28" i="3"/>
  <c r="G28" i="3"/>
  <c r="H28" i="3"/>
  <c r="I28" i="3"/>
  <c r="J28" i="3"/>
  <c r="K28" i="3"/>
  <c r="L28" i="3"/>
  <c r="M28" i="3"/>
  <c r="N28" i="3"/>
  <c r="O28" i="3"/>
  <c r="P28" i="3"/>
  <c r="Q28" i="3"/>
  <c r="R28" i="3"/>
  <c r="C28" i="3"/>
  <c r="D21" i="3"/>
  <c r="E21" i="3"/>
  <c r="E40" i="3" s="1"/>
  <c r="F21" i="3"/>
  <c r="F40" i="3" s="1"/>
  <c r="G21" i="3"/>
  <c r="G40" i="3" s="1"/>
  <c r="H21" i="3"/>
  <c r="I21" i="3"/>
  <c r="I40" i="3" s="1"/>
  <c r="J21" i="3"/>
  <c r="J40" i="3" s="1"/>
  <c r="K21" i="3"/>
  <c r="K40" i="3" s="1"/>
  <c r="L21" i="3"/>
  <c r="M21" i="3"/>
  <c r="M40" i="3" s="1"/>
  <c r="N21" i="3"/>
  <c r="N40" i="3" s="1"/>
  <c r="O21" i="3"/>
  <c r="O40" i="3" s="1"/>
  <c r="P21" i="3"/>
  <c r="Q21" i="3"/>
  <c r="Q40" i="3" s="1"/>
  <c r="R21" i="3"/>
  <c r="R40" i="3" s="1"/>
  <c r="S21" i="3"/>
  <c r="S40" i="3" s="1"/>
  <c r="C21" i="3"/>
  <c r="C40" i="3" s="1"/>
  <c r="D17" i="3"/>
  <c r="D36" i="3" s="1"/>
  <c r="E17" i="3"/>
  <c r="E36" i="3" s="1"/>
  <c r="F17" i="3"/>
  <c r="F36" i="3" s="1"/>
  <c r="G17" i="3"/>
  <c r="G36" i="3" s="1"/>
  <c r="H17" i="3"/>
  <c r="H36" i="3" s="1"/>
  <c r="I17" i="3"/>
  <c r="I36" i="3" s="1"/>
  <c r="J17" i="3"/>
  <c r="J36" i="3" s="1"/>
  <c r="K17" i="3"/>
  <c r="K36" i="3" s="1"/>
  <c r="L17" i="3"/>
  <c r="L36" i="3" s="1"/>
  <c r="M17" i="3"/>
  <c r="M36" i="3" s="1"/>
  <c r="N17" i="3"/>
  <c r="N36" i="3" s="1"/>
  <c r="O17" i="3"/>
  <c r="O36" i="3" s="1"/>
  <c r="P17" i="3"/>
  <c r="P36" i="3" s="1"/>
  <c r="Q17" i="3"/>
  <c r="Q36" i="3" s="1"/>
  <c r="R17" i="3"/>
  <c r="R36" i="3" s="1"/>
  <c r="S17" i="3"/>
  <c r="S36" i="3" s="1"/>
  <c r="C17" i="3"/>
  <c r="C36" i="3" s="1"/>
  <c r="T11" i="3" l="1"/>
  <c r="F14" i="12"/>
  <c r="T21" i="3"/>
  <c r="T17" i="3"/>
  <c r="T13" i="3"/>
  <c r="T22" i="3"/>
  <c r="T15" i="3"/>
  <c r="T20" i="3"/>
  <c r="T16" i="3"/>
  <c r="T12" i="3"/>
  <c r="T19" i="3"/>
  <c r="T9" i="3"/>
  <c r="T18" i="3"/>
  <c r="T14" i="3"/>
</calcChain>
</file>

<file path=xl/sharedStrings.xml><?xml version="1.0" encoding="utf-8"?>
<sst xmlns="http://schemas.openxmlformats.org/spreadsheetml/2006/main" count="1401" uniqueCount="454">
  <si>
    <t>SIGLA</t>
  </si>
  <si>
    <t>Razon Social</t>
  </si>
  <si>
    <t>Actividad1</t>
  </si>
  <si>
    <t>DESIGNADOR</t>
  </si>
  <si>
    <t>COSTOS TOTALES</t>
  </si>
  <si>
    <t>Numero Horas</t>
  </si>
  <si>
    <t>Numero Aeronaves</t>
  </si>
  <si>
    <t>0AC</t>
  </si>
  <si>
    <t>AEROESTUDIOS SOCIEDAD ANONIMA "AEROESTUDIOS S.A."</t>
  </si>
  <si>
    <t>C206</t>
  </si>
  <si>
    <t>0BE</t>
  </si>
  <si>
    <t>AERO AGROPECUARIA DEL NORTE S.A.S. AEROPENORT S.A.S.</t>
  </si>
  <si>
    <t>AG</t>
  </si>
  <si>
    <t>C188</t>
  </si>
  <si>
    <t>PA25</t>
  </si>
  <si>
    <t>PA36</t>
  </si>
  <si>
    <t>SS2P</t>
  </si>
  <si>
    <t>0BH</t>
  </si>
  <si>
    <t>COMPAÑIA AEROAGRICOLA DE LOS LLANOS S.A.S. AGILL S.A.S. (ANTES COMPAÑIA AEROAGRICOLA GIRARDOT LTDA. AGIL LTDA.)</t>
  </si>
  <si>
    <t>C180</t>
  </si>
  <si>
    <t>0BM</t>
  </si>
  <si>
    <t>AERO SANIDAD AGRICOLA S.A.S - ASA S.A.S.</t>
  </si>
  <si>
    <t>0BP</t>
  </si>
  <si>
    <t>AVIOCOL LTDA. FUMIGACION AEREA</t>
  </si>
  <si>
    <t>0BR</t>
  </si>
  <si>
    <t>COMPAÑIA AEROFUMIGACIONES CALIMA S.A.S. CALIMA S.A.S.</t>
  </si>
  <si>
    <t>SS2T</t>
  </si>
  <si>
    <t>0BS</t>
  </si>
  <si>
    <t>CELTA LTDA. COMPANIA ESPECIALIZADA EN TRABAJOS AEROAGRICOLAS</t>
  </si>
  <si>
    <t>0BT</t>
  </si>
  <si>
    <t>COMPAÑÍA AERO AGRÍCOLA INTEGRAL S.A.S. CAAISA</t>
  </si>
  <si>
    <t>M18</t>
  </si>
  <si>
    <t>AT3P</t>
  </si>
  <si>
    <t>0CC</t>
  </si>
  <si>
    <t>FAGA LTDA. FUMIGACIONES AEREAS GAVIOTAS CIA.</t>
  </si>
  <si>
    <t>A188</t>
  </si>
  <si>
    <t>0CD</t>
  </si>
  <si>
    <t>FAGRA LTDA. FUNDACION AGROINDUSTRIAL Y AVIACION AGRICOLA</t>
  </si>
  <si>
    <t>0CJ</t>
  </si>
  <si>
    <t>FARI LTDA. FUMIGACIONES AEREAS DEL ARIARI</t>
  </si>
  <si>
    <t>0CK</t>
  </si>
  <si>
    <t>FUMIGACION AEREA DEL ORIENTE S.A.S FARO</t>
  </si>
  <si>
    <t>0CP</t>
  </si>
  <si>
    <t>SERVICIOS AGRICOLAS FIBA S.A</t>
  </si>
  <si>
    <t>0CR</t>
  </si>
  <si>
    <t>SERVICIOS DE FUMIGACION AEREA GARAY S.A.S. FUMIGARAY  S.A.S.</t>
  </si>
  <si>
    <t>0CW</t>
  </si>
  <si>
    <t>HELICE LTDA. FUMIGACION AEREA</t>
  </si>
  <si>
    <t>0DA</t>
  </si>
  <si>
    <t>SERVICIO AÉREO DE FUMIGACIÓN COLOMBIANA LTDA. "SAFUCO"</t>
  </si>
  <si>
    <t>0DD</t>
  </si>
  <si>
    <t>SANIDAD VEGETAL CRUZ VERDE LTDA.</t>
  </si>
  <si>
    <t>0DL</t>
  </si>
  <si>
    <t>FUMIVILLA LTDA FUMIGACIONES AEREAS DE VILLANUEVA  LIMITADA</t>
  </si>
  <si>
    <t>0DM</t>
  </si>
  <si>
    <t>SERVICIO DE FUMIGACIÓN AÉREA DEL CASANARE SFA LTDA</t>
  </si>
  <si>
    <t>0DP</t>
  </si>
  <si>
    <t>COMERCIALIZADORA ECO LIMITADA</t>
  </si>
  <si>
    <t>0DR</t>
  </si>
  <si>
    <t>SERVICIO AÉREO DEL ORIENTE S.A.S. "SAO S.A.S."</t>
  </si>
  <si>
    <t>0DS</t>
  </si>
  <si>
    <t>FAGAN S. EN C. FUMIGACION AEREA LOS GAVANES</t>
  </si>
  <si>
    <t>0DT</t>
  </si>
  <si>
    <t>SERVICIOS AEROAGRICOLAS DEL CASANARE S.A.S. - SAAC S.A.S.</t>
  </si>
  <si>
    <t>0DU</t>
  </si>
  <si>
    <t>AEROTEC LTDA. ASPERSIONES TECNICAS DEL CAMPO</t>
  </si>
  <si>
    <t>0DW</t>
  </si>
  <si>
    <t>QUIMBAYA EXPLORACION Y RECURSOS GEOMATICOS S.A.S. QUERGEO S.A.S.</t>
  </si>
  <si>
    <t>C182</t>
  </si>
  <si>
    <t>0DX</t>
  </si>
  <si>
    <t>TRABAJOS AEREOS ESPECIALES AVIACION AGRICOLA LTDA. TAES S.A.S.</t>
  </si>
  <si>
    <t>0DY</t>
  </si>
  <si>
    <t>COMPAÑIA COLOMBIANA DE AEROSERVICIOS CCA LTDA</t>
  </si>
  <si>
    <t>0DZ</t>
  </si>
  <si>
    <t>FUNDACION CARDIOVASCULAR DE COLOMBIA</t>
  </si>
  <si>
    <t>LJ31</t>
  </si>
  <si>
    <t>0EB</t>
  </si>
  <si>
    <t>ISATECH CORPORATION S A S</t>
  </si>
  <si>
    <t>0EC</t>
  </si>
  <si>
    <t>SAE SERVICIOS AÉREOS ESPECIALES GLOBAL LIFE AMBULANCIAS S.A.S.</t>
  </si>
  <si>
    <t>PA34</t>
  </si>
  <si>
    <t>1AE</t>
  </si>
  <si>
    <t>AERO APOYO LTDA. TRANSPORTE AEREO DE APOYO PETROLERO</t>
  </si>
  <si>
    <t>TA</t>
  </si>
  <si>
    <t>C172</t>
  </si>
  <si>
    <t>1AM</t>
  </si>
  <si>
    <t>AEROTAXI DEL ORIENTE COLOMBIANO AEROCOL S.A.S</t>
  </si>
  <si>
    <t>1AP</t>
  </si>
  <si>
    <t>LINEAS AEREAS GALAN LIMITADA AEROGALAN</t>
  </si>
  <si>
    <t>PA28</t>
  </si>
  <si>
    <t>PA32</t>
  </si>
  <si>
    <t>PA31</t>
  </si>
  <si>
    <t>1AS</t>
  </si>
  <si>
    <t>TAXI AEREO DEL ALTO MENEGUA LTDA.-AEROMENEGUA LTDA-</t>
  </si>
  <si>
    <t>1BB</t>
  </si>
  <si>
    <t>AEROLINEAS DEL LLANO S.A.S. - ALLAS S.A.S.</t>
  </si>
  <si>
    <t>1BC</t>
  </si>
  <si>
    <t>INTERNACIONAL EJECUTIVA DE AVIACION S.A.S.
ANTES AEROLINEAS DEL OCCIDENTE LA OCXI SA</t>
  </si>
  <si>
    <t>B300</t>
  </si>
  <si>
    <t>1BE</t>
  </si>
  <si>
    <t>AEROTAXI DEL UPIA S.A.S.  AERUPIA S.A.S.</t>
  </si>
  <si>
    <t>C210</t>
  </si>
  <si>
    <t>BN2P</t>
  </si>
  <si>
    <t>1BO</t>
  </si>
  <si>
    <t>COMPAÑIA DE VUELO DE HELICOPTEROS COMERCIALES S.A.S. HELIFLY S.A.S.</t>
  </si>
  <si>
    <t>B06</t>
  </si>
  <si>
    <t>1BR</t>
  </si>
  <si>
    <t>AEROLINEAS LLANERAS LTDA. - ARALL LTDA.</t>
  </si>
  <si>
    <t>1BT</t>
  </si>
  <si>
    <t>AEROVIAS REGIONALES DEL ORIENTE S.A.S. ARO S.A.S.</t>
  </si>
  <si>
    <t>1CG</t>
  </si>
  <si>
    <t>AVIONES DEL CESAR S.A.S.</t>
  </si>
  <si>
    <t>1CP</t>
  </si>
  <si>
    <t>HELICOPTEROS Y AVIONES S.A.S. HELIAV S.A.S.</t>
  </si>
  <si>
    <t>H500</t>
  </si>
  <si>
    <t>1CV</t>
  </si>
  <si>
    <t>HELISERVICE LTDA</t>
  </si>
  <si>
    <t>1CW</t>
  </si>
  <si>
    <t>VERTICAL DE AVIACION S.A.S.</t>
  </si>
  <si>
    <t>MI8</t>
  </si>
  <si>
    <t>1DF</t>
  </si>
  <si>
    <t>LANS S.A.S. LINEAS AEREAS DEL NORTE DE SANTANDER S.A.S.</t>
  </si>
  <si>
    <t>BE9L</t>
  </si>
  <si>
    <t>1DO</t>
  </si>
  <si>
    <t>LLANERA DE AVIACION S.A.S.</t>
  </si>
  <si>
    <t>C208</t>
  </si>
  <si>
    <t>AC90</t>
  </si>
  <si>
    <t>1DS</t>
  </si>
  <si>
    <t>RIO SUR S. A.</t>
  </si>
  <si>
    <t>1DW</t>
  </si>
  <si>
    <t xml:space="preserve">SOCIEDAD AEREA DE IBAGUE S.A.S SADI S.A.S. </t>
  </si>
  <si>
    <t>AS50</t>
  </si>
  <si>
    <t>AS55</t>
  </si>
  <si>
    <t>BK17</t>
  </si>
  <si>
    <t>1ED</t>
  </si>
  <si>
    <t>SERVICIOS AEREOS PANAMERICANOS SARPA S.A.S.</t>
  </si>
  <si>
    <t>E121</t>
  </si>
  <si>
    <t>JS32</t>
  </si>
  <si>
    <t>LJ35</t>
  </si>
  <si>
    <t>1EE</t>
  </si>
  <si>
    <t>SASA SOCIEDAD AERONAUTICA DE SANTANDER S.A.</t>
  </si>
  <si>
    <t>1EG</t>
  </si>
  <si>
    <t>SERVICIOS AEREOS DEL GUAVIARE LIMITADA SAVIARE LTDA.</t>
  </si>
  <si>
    <t>1EH</t>
  </si>
  <si>
    <t>SERVICIO AEREO DE CAPURGANA S.A. - SEARCA S.A.</t>
  </si>
  <si>
    <t>CR</t>
  </si>
  <si>
    <t>B190</t>
  </si>
  <si>
    <t>BE20</t>
  </si>
  <si>
    <t>L410</t>
  </si>
  <si>
    <t>BE40</t>
  </si>
  <si>
    <t>1EN</t>
  </si>
  <si>
    <t>SERVICIOS INTEGRALES HELICOPORTADOS S.A.S. - SICHER HELICOPTERS S.A.S.</t>
  </si>
  <si>
    <t>B105</t>
  </si>
  <si>
    <t>EC35</t>
  </si>
  <si>
    <t>A139</t>
  </si>
  <si>
    <t>1EQ</t>
  </si>
  <si>
    <t>TAERCO LTDA. TAXI AEREO COLOMBIANO</t>
  </si>
  <si>
    <t>1EY</t>
  </si>
  <si>
    <t>TRANSPORTES AEREOS DEL ARIARI S.A.S. - TARI S.A.S.</t>
  </si>
  <si>
    <t>1FC</t>
  </si>
  <si>
    <t>TRANSPORTE AEREO DE COLOMBIA S.A. TAC S.A.</t>
  </si>
  <si>
    <t>P28A</t>
  </si>
  <si>
    <t>1FQ</t>
  </si>
  <si>
    <t>AEROCHARTER ANDINA S. A.S.</t>
  </si>
  <si>
    <t>C303</t>
  </si>
  <si>
    <t>C402</t>
  </si>
  <si>
    <t>1FU</t>
  </si>
  <si>
    <t>HELISTAR S.A.S.</t>
  </si>
  <si>
    <t>EC45</t>
  </si>
  <si>
    <t>B350</t>
  </si>
  <si>
    <t>H25B</t>
  </si>
  <si>
    <t>B412</t>
  </si>
  <si>
    <t>1FV</t>
  </si>
  <si>
    <t>AVIOCHARTER S.A.S.</t>
  </si>
  <si>
    <t>1FZ</t>
  </si>
  <si>
    <t>HELI JET SAS</t>
  </si>
  <si>
    <t>BE30</t>
  </si>
  <si>
    <t>1GB</t>
  </si>
  <si>
    <t>HELIGOLFO S.A.S.</t>
  </si>
  <si>
    <t>1GC</t>
  </si>
  <si>
    <t>AEROEXPRESS S.A.S.</t>
  </si>
  <si>
    <t>R44</t>
  </si>
  <si>
    <t>1GH</t>
  </si>
  <si>
    <t>AEROLINEA DEL CARIBE S.A. - AER CARIBE S.A.</t>
  </si>
  <si>
    <t>CE</t>
  </si>
  <si>
    <t>B200</t>
  </si>
  <si>
    <t>B732</t>
  </si>
  <si>
    <t>AN32</t>
  </si>
  <si>
    <t>1GK</t>
  </si>
  <si>
    <t>AEROESTAR LTDA</t>
  </si>
  <si>
    <t>1GM</t>
  </si>
  <si>
    <t>1GP</t>
  </si>
  <si>
    <t>AERO TAXI GUAYMARAL ATG  S.A.S.</t>
  </si>
  <si>
    <t>1GQ</t>
  </si>
  <si>
    <t>AMBULANCIAS AEREAS DE COLOMBIA S.A.S.</t>
  </si>
  <si>
    <t>BE90</t>
  </si>
  <si>
    <t>1GR</t>
  </si>
  <si>
    <t>PACIFICA DE AVIACION S.A.S.</t>
  </si>
  <si>
    <t>1GS</t>
  </si>
  <si>
    <t>SOLAIR S. A. S.</t>
  </si>
  <si>
    <t>1GT</t>
  </si>
  <si>
    <t>SERVICIO AEREO MEDICALIZADO Y FUNDAMENTAL S.A.S. MEDICALFLY S.A.S.</t>
  </si>
  <si>
    <t>LJ45</t>
  </si>
  <si>
    <t>1GU</t>
  </si>
  <si>
    <t>AMERICA'S AIR SAS</t>
  </si>
  <si>
    <t>1GW</t>
  </si>
  <si>
    <t>CHARTER EXPRESS S.A.S.</t>
  </si>
  <si>
    <t>1GY</t>
  </si>
  <si>
    <t>HELISUR S.A.S.</t>
  </si>
  <si>
    <t>1GZ</t>
  </si>
  <si>
    <t>AEROPACA SAS</t>
  </si>
  <si>
    <t>1HC</t>
  </si>
  <si>
    <t>TRANSPACIFICOS Y CIA S.A.S.</t>
  </si>
  <si>
    <t>2EO</t>
  </si>
  <si>
    <t>LATINOAMERICANA DE SERVICIOS AEREO S.A.S. LASER AEREO S.A.S.</t>
  </si>
  <si>
    <t>DC3</t>
  </si>
  <si>
    <t>3GH</t>
  </si>
  <si>
    <t>CHARTER DEL CARIBE S.A.S.</t>
  </si>
  <si>
    <t>6AF</t>
  </si>
  <si>
    <t>AEROLINEAS ANDINAS S.A</t>
  </si>
  <si>
    <t>CA</t>
  </si>
  <si>
    <t>AAL</t>
  </si>
  <si>
    <t>AMERICAN AIR LINES</t>
  </si>
  <si>
    <t>PA</t>
  </si>
  <si>
    <t>B752</t>
  </si>
  <si>
    <t>ACA</t>
  </si>
  <si>
    <t>AIR CANADA SUCURSAL COLOMBIA</t>
  </si>
  <si>
    <t>B763</t>
  </si>
  <si>
    <t>AIJ</t>
  </si>
  <si>
    <t>ABC AEROLINEAS SA DE CV SUCURSAL COLOMBIA</t>
  </si>
  <si>
    <t>A320</t>
  </si>
  <si>
    <t>AMX</t>
  </si>
  <si>
    <t>AEROVIAS DE MEXICO S. A. AEROMEXICO SUCURSAL COLOMBIA</t>
  </si>
  <si>
    <t>B737</t>
  </si>
  <si>
    <t>ANQ</t>
  </si>
  <si>
    <t>AEROLINEA DE ANTIOQUIA S.A</t>
  </si>
  <si>
    <t>D328</t>
  </si>
  <si>
    <t>ARE</t>
  </si>
  <si>
    <t>AEROVIAS DE INTEGRACION REGIONAL S.A. AIRES S.A.</t>
  </si>
  <si>
    <t>TR</t>
  </si>
  <si>
    <t>A319</t>
  </si>
  <si>
    <t>ARG</t>
  </si>
  <si>
    <t>AEROLINEAS ARGENTINAS</t>
  </si>
  <si>
    <t>A343</t>
  </si>
  <si>
    <t>AVA</t>
  </si>
  <si>
    <t>AEROVIAS DEL CONTINENTE AMERICANO S.A. AVIANCA</t>
  </si>
  <si>
    <t>A318</t>
  </si>
  <si>
    <t>B787</t>
  </si>
  <si>
    <t>AT72</t>
  </si>
  <si>
    <t>A321</t>
  </si>
  <si>
    <t>A332</t>
  </si>
  <si>
    <t>CLX</t>
  </si>
  <si>
    <t>CARGOLUX AIRLINES INTERNATIONAL S.A. SUCURSAL COLOMBIA.</t>
  </si>
  <si>
    <t>B744</t>
  </si>
  <si>
    <t>CMP</t>
  </si>
  <si>
    <t>E190</t>
  </si>
  <si>
    <t>DAE</t>
  </si>
  <si>
    <t>DHL AERO EXPRESO S.A. SUCURSAL COLOMBIA</t>
  </si>
  <si>
    <t>B753</t>
  </si>
  <si>
    <t>DAL</t>
  </si>
  <si>
    <t>DELTA AIR LINES INC. SUCURSAL DE COLOMBIA</t>
  </si>
  <si>
    <t>B762</t>
  </si>
  <si>
    <t>DLH</t>
  </si>
  <si>
    <t>DEUTSCHE LUFTHANSA AKTIENGESELLSCHAFT</t>
  </si>
  <si>
    <t>A346</t>
  </si>
  <si>
    <t>EFY</t>
  </si>
  <si>
    <t>EMPRESA AÉREA DE SERVICIOS Y FACILITACIÓN LOGÍSTICA INTEGRAL S.A. - EASYFLY S.A.</t>
  </si>
  <si>
    <t>AT45</t>
  </si>
  <si>
    <t>JS41</t>
  </si>
  <si>
    <t>FDX</t>
  </si>
  <si>
    <t>FEDERAL EXPRESS CORPORATION</t>
  </si>
  <si>
    <t>GLG</t>
  </si>
  <si>
    <t>AEROLINEAS GALAPAGOS S.A. AEROGAL SUCURSAL COLOMBIANA</t>
  </si>
  <si>
    <t>GUG</t>
  </si>
  <si>
    <t>AVIATECA SOCIEDAD ANONIMA SUCURSAL COLOMBIA</t>
  </si>
  <si>
    <t>HEL</t>
  </si>
  <si>
    <t>HELICOPTEROS NACIONALES DE COLOMBIA S.A.S. "HELICOL S.A.S."</t>
  </si>
  <si>
    <t>IBE</t>
  </si>
  <si>
    <t>IBERIA LINEAS AEREAS DE ESPANA SOCIEDAD ANONIMA OPERADORA SUCURSAL COLOMBIANA - IBERIA OPERADORA</t>
  </si>
  <si>
    <t>INC</t>
  </si>
  <si>
    <t>INSEL AIR INTERNATIONAL B V SUCURSAL COLOMBIA</t>
  </si>
  <si>
    <t>F50</t>
  </si>
  <si>
    <t>JBU</t>
  </si>
  <si>
    <t>JETBLUE AIRWAYS CORPORATION-SUCURSAL COLOMBIA</t>
  </si>
  <si>
    <t>KRE</t>
  </si>
  <si>
    <t>AEROSUCRE S.A.</t>
  </si>
  <si>
    <t>B727</t>
  </si>
  <si>
    <t>LAE</t>
  </si>
  <si>
    <t>LINEA AEREA CARGUERA DE COLOMBIA S.A.</t>
  </si>
  <si>
    <t>B772</t>
  </si>
  <si>
    <t>LAN</t>
  </si>
  <si>
    <t>LPE</t>
  </si>
  <si>
    <t>LAN PERU S.A. SUCURSAL COLOMBIA</t>
  </si>
  <si>
    <t>LRC</t>
  </si>
  <si>
    <t>LACSA LINEAS AEREAS COSTARRICENSES S.A.</t>
  </si>
  <si>
    <t>LTG</t>
  </si>
  <si>
    <t>ABSA AEROLINEAS BRASILERAS S.A</t>
  </si>
  <si>
    <t>MAA</t>
  </si>
  <si>
    <t>MASAIR. AEROTRANSPORTES MAS DE CARGA SUCURSAL COL.</t>
  </si>
  <si>
    <t>NKS</t>
  </si>
  <si>
    <t>SPIRIT AIRLINES INC</t>
  </si>
  <si>
    <t>NSE</t>
  </si>
  <si>
    <t>SERVICIO AEREO A TERRITORIOS NACIONALES  S.A. - SATENA</t>
  </si>
  <si>
    <t>E170</t>
  </si>
  <si>
    <t>E145</t>
  </si>
  <si>
    <t>Y12E</t>
  </si>
  <si>
    <t>OAA</t>
  </si>
  <si>
    <t>AVIONES PUBLICITARIOS DE COLOMBIA  S.A.S AERIAL SIGN S.A.S</t>
  </si>
  <si>
    <t>ODV</t>
  </si>
  <si>
    <t>AEROSERVICIOS MAJAGUAL LTDA ASEM LTDA</t>
  </si>
  <si>
    <t>PST</t>
  </si>
  <si>
    <t>AIR PANAMA SUCURSAL COLOMBIA</t>
  </si>
  <si>
    <t>F100</t>
  </si>
  <si>
    <t>RPB</t>
  </si>
  <si>
    <t>AEROREPUBLICA S.A.</t>
  </si>
  <si>
    <t>TAE</t>
  </si>
  <si>
    <t>EMPRESA PUBLICA TAME LINEA AEREA DEL ECUADOR TAME EP SUCURSAL COLOMBIA. SIGLA TAME EP SUCURSAL COLOM</t>
  </si>
  <si>
    <t>TAI</t>
  </si>
  <si>
    <t>TACA INTERNATIONAL AIRLINES S A SUCURSAL COLOMBIA</t>
  </si>
  <si>
    <t>TAM</t>
  </si>
  <si>
    <t>TAM LINHAS AEREAS S A SUCURSAL COLOMBIA</t>
  </si>
  <si>
    <t>TPA</t>
  </si>
  <si>
    <t>TAMPA CARGO S.A.S</t>
  </si>
  <si>
    <t>TPU</t>
  </si>
  <si>
    <t>TRANS AMERICAN AIRLINES SA - TRANS AM S.A.</t>
  </si>
  <si>
    <t>UAL</t>
  </si>
  <si>
    <t>UNITED AIRLINES INC.</t>
  </si>
  <si>
    <t>UPS</t>
  </si>
  <si>
    <t>UNITED PARCEL SERVICE CO. SUCURSAL COLOMBIA</t>
  </si>
  <si>
    <t>VCV</t>
  </si>
  <si>
    <t>CONSORCIO VENEZOLANO DE INDUSTRIAS AERONAUTICAS Y SERVICIOS AEREOS S.A. CONVIASA</t>
  </si>
  <si>
    <t>VEC</t>
  </si>
  <si>
    <t>VENSECAR INTERNACIONAL C. A.  SUCURSAL COLOMBIA</t>
  </si>
  <si>
    <t>VVC</t>
  </si>
  <si>
    <t>FAST COLOMBIA S.A.S.</t>
  </si>
  <si>
    <t>Tripulacion</t>
  </si>
  <si>
    <t>Seguros</t>
  </si>
  <si>
    <t>Servicios Aeronauticos</t>
  </si>
  <si>
    <t>Mantenimiento</t>
  </si>
  <si>
    <t>Servicio a Pasajeros</t>
  </si>
  <si>
    <t>Combustible</t>
  </si>
  <si>
    <t>Depreciacion</t>
  </si>
  <si>
    <t>Arriendos</t>
  </si>
  <si>
    <t>Administracion</t>
  </si>
  <si>
    <t>Ventas</t>
  </si>
  <si>
    <t>Financieros</t>
  </si>
  <si>
    <t>COSTOS DE OPERACIÓN II SEMESTRE DE 2016 POR DESIGNADOR</t>
  </si>
  <si>
    <t>COMPAÑIA PANAMEÑA DE AVIACION S.A.</t>
  </si>
  <si>
    <t>DESIGNADORES</t>
  </si>
  <si>
    <t>EMPRESA</t>
  </si>
  <si>
    <t>AVA-ARE</t>
  </si>
  <si>
    <t>ARE-AVA-VVC</t>
  </si>
  <si>
    <t>TOTAL COSTOS DIRECTOS</t>
  </si>
  <si>
    <t>TOTAL COSTOS INDIRECTOS</t>
  </si>
  <si>
    <t>EMPRESAS DE TRANSPORTE PASAJEROS REGULAR NACIONAL</t>
  </si>
  <si>
    <t>COSTOS DE OPERACIÓN POR TIPO DE AERONAVE - II SEMESTRE DE 2016</t>
  </si>
  <si>
    <t>PARTICIPACION</t>
  </si>
  <si>
    <t xml:space="preserve">Total Tripulación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</si>
  <si>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</si>
  <si>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</si>
  <si>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</si>
  <si>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</si>
  <si>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</si>
  <si>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</si>
  <si>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</si>
  <si>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 xml:space="preserve">Total Administración </t>
  </si>
  <si>
    <t xml:space="preserve">Total Ventas </t>
  </si>
  <si>
    <t xml:space="preserve">Total Financieros </t>
  </si>
  <si>
    <t>EMPRESAS DE TRANSPORTE AEREO - CARGA</t>
  </si>
  <si>
    <t>COSTOS  TOTALES</t>
  </si>
  <si>
    <t>Número Horas</t>
  </si>
  <si>
    <t>Número   Aeronaves</t>
  </si>
  <si>
    <t>EMPRESAS DE TRANSPORTE AEREO COMERCIAL REGIONAL</t>
  </si>
  <si>
    <t>1EH-1FC</t>
  </si>
  <si>
    <t>EMPRESAS DE TRANSPORTE AEREO AEROTAXIS</t>
  </si>
  <si>
    <t>1EN-1FU</t>
  </si>
  <si>
    <t>1DO-1GR</t>
  </si>
  <si>
    <t>1BO-1CG-1CP-1CV-1DW-1EE-1FQ-1GM-1GY</t>
  </si>
  <si>
    <t>1FU-HEL</t>
  </si>
  <si>
    <t>1DF-1DS</t>
  </si>
  <si>
    <t>1AE-1AM-1AS-1BT-1EG-1EY-1GK-1GU</t>
  </si>
  <si>
    <t>1AE-1AS-1BB-1BT-1DF-1GU</t>
  </si>
  <si>
    <t>1AE-1AM-1BE-1BR-1BT-1DF-1EQ-1GU-1HC</t>
  </si>
  <si>
    <t>1BE-1EG</t>
  </si>
  <si>
    <t>1FQ-1FV-1GB-1GS-1GU-3GH</t>
  </si>
  <si>
    <t>1CP-1DW</t>
  </si>
  <si>
    <t>1CW-1FU</t>
  </si>
  <si>
    <t>1AP-1BB-1BT-1EQ-1EY</t>
  </si>
  <si>
    <t>1AP-1BE-1CG-1GK-1GP-1GS-1GW-1GZ-1HC</t>
  </si>
  <si>
    <t>1AP-1BB-1GK</t>
  </si>
  <si>
    <t>1AP-1CG-1DF-1GP-1GR-1GS</t>
  </si>
  <si>
    <t>EMPRESAS DE TRANSPORTE AEREO AEROTAXIS ESPECIAL</t>
  </si>
  <si>
    <t>1GQ-1GT</t>
  </si>
  <si>
    <t>0DW-0EB</t>
  </si>
  <si>
    <t>0AC-0EB-0EC-1GQ</t>
  </si>
  <si>
    <t>EMPRESAS DE TRANSPORTE AEREO - AVIACION AGRICOLA</t>
  </si>
  <si>
    <t>0BT-0CR</t>
  </si>
  <si>
    <t>0BE-0BM-0BR-0BS-0CD-0CJ-0CK-0CW-0DA-0DL-0DP-0DR-0DS-0DT-0DU-0DV</t>
  </si>
  <si>
    <t>0BE-0BP-0CP-0DD-0DM-0DX-0DY</t>
  </si>
  <si>
    <t>0BR-0CR</t>
  </si>
  <si>
    <t>EMPRESAS DE TRANSPORTE AEREO - ESPECIAL DE CARGA</t>
  </si>
  <si>
    <t>MODALIDADES</t>
  </si>
  <si>
    <t>No. EMPRE. PRESENTARON INFORME</t>
  </si>
  <si>
    <t>TOTAL EMPRESAS VIGENTES</t>
  </si>
  <si>
    <t>% COBERTURA</t>
  </si>
  <si>
    <t>TRANSPORTE AÉREO PASAJEROS REGULAR NACIONAL</t>
  </si>
  <si>
    <t>TRANSPORTE AÉREO PASAJEROS REGULAR INTERNACIONAL</t>
  </si>
  <si>
    <t>TRANSPORTE AÉREO CARGA NACIONAL</t>
  </si>
  <si>
    <t>TRANASPORTE AÉREO CARGA INTERNACIONAL</t>
  </si>
  <si>
    <t>TRANSPORTE AÉREO  COMERCIAL REGIONAL</t>
  </si>
  <si>
    <t>TRANSPORTE AÉREO ESPECIAL DE CARGA</t>
  </si>
  <si>
    <t>TRANSPORTE AÉREO  NO REGULAR  -AEROTAXIS</t>
  </si>
  <si>
    <t>TRABAJOS AÉREOS ESPECIALES - AVIACION AGRICOLA</t>
  </si>
  <si>
    <r>
      <t xml:space="preserve">TRABAJOS AÉREOS ESPECIALES: </t>
    </r>
    <r>
      <rPr>
        <sz val="10"/>
        <color indexed="8"/>
        <rFont val="Calibri"/>
        <family val="2"/>
      </rPr>
      <t>(Publicidad, aerofotografía, ambulancia, etc.)</t>
    </r>
  </si>
  <si>
    <t>TOTAL COBERTURA II SEMESTRE AÑO 2016</t>
  </si>
  <si>
    <t>COBERTURA COSTOS DE OPERACIÓN II SEMESTRE 2016</t>
  </si>
  <si>
    <r>
      <rPr>
        <b/>
        <sz val="11"/>
        <color theme="1"/>
        <rFont val="Calibri"/>
        <family val="2"/>
      </rPr>
      <t>Nota:</t>
    </r>
    <r>
      <rPr>
        <sz val="11"/>
        <color theme="1"/>
        <rFont val="Calibri"/>
        <family val="2"/>
      </rPr>
      <t xml:space="preserve"> Las siguientes empresas no presentaron costos de operación del II Semestre de 2016</t>
    </r>
  </si>
  <si>
    <t>TRANSPORTE AÉREO PASAJEROS REGULAR INTERNACIONAL: Air Frances, KLM, Turkish</t>
  </si>
  <si>
    <t>DE UN TOTAL DE 162 EMPRESAS VIGENTES CON LA OBLIGACIÓN DE PRESENTAR LOS INFORMES DE COSTOS DE OPERACIÓN DEL II SEMESTRE  DE 2016, 144 ESTABLECIMIENTOS AERONÁUTICOS PRESENTARON REPORTES, LO QUE  REPRESENTA EL 89 % DE COBERTURA.  3%  MENOS COMPARADO CON EL II SEMESTRE  DEL AÑO 2015.</t>
  </si>
  <si>
    <t>TRANSPORTE AÉREO CARGA INTERNACIONAL: ABX Air, Centurion, Martinair Holland</t>
  </si>
  <si>
    <t>TRANSPORTE AÉREO  COMERCIAL REGIONAL: Aeroexpreso del pasifico</t>
  </si>
  <si>
    <t>TRANSPORTE AÉREO  NO REGULAR  -AEROTAXIS: ASES, Aeroejecutivos de Antioquia, Central Charter, Horizontal de Aviacion, Nacional de Aviacion, SAER, VIP Helicopters de Colombia</t>
  </si>
  <si>
    <t>TRABAJOS AÉREOS ESPECIALES - AVIACION AGRICOLA: ASAM. SADELL</t>
  </si>
  <si>
    <t>TRABAJOS AÉREOS ESPECIALES: Colcharter, Good Fly</t>
  </si>
  <si>
    <t>BASE DE DATOS 07/03/2017</t>
  </si>
  <si>
    <t>CONCEPTOS</t>
  </si>
  <si>
    <t>PARTICIPACION %</t>
  </si>
  <si>
    <t>VARIACION %</t>
  </si>
  <si>
    <t xml:space="preserve">Tripulación  </t>
  </si>
  <si>
    <t xml:space="preserve">Servicios Aeronaúticos </t>
  </si>
  <si>
    <t xml:space="preserve">Mantenimiento </t>
  </si>
  <si>
    <t>servicio de pasajeros</t>
  </si>
  <si>
    <t xml:space="preserve">Combustible </t>
  </si>
  <si>
    <t>Depreciación</t>
  </si>
  <si>
    <t xml:space="preserve">Arriendo </t>
  </si>
  <si>
    <t xml:space="preserve">Administración </t>
  </si>
  <si>
    <t>Comparativo Costos de Operación Transporte regular Domestico II semestre</t>
  </si>
  <si>
    <t>II SEMESTE 2015</t>
  </si>
  <si>
    <t>II SEMESTRE 2016</t>
  </si>
  <si>
    <t>PROMEDIO</t>
  </si>
  <si>
    <t>CONTENIDO</t>
  </si>
  <si>
    <t>PAG</t>
  </si>
  <si>
    <t>CONCEPTO</t>
  </si>
  <si>
    <t>RELACION EMPRESA - TIPO DE AERONAVE</t>
  </si>
  <si>
    <t>COBERTURA</t>
  </si>
  <si>
    <t xml:space="preserve">EMPRESAS DE TRANSPORTE AEREO PASAJEROS NACIONAL REGULAR </t>
  </si>
  <si>
    <t>EMPRESAS DE TRANSPORTE AEREO CARGA NACIONAL</t>
  </si>
  <si>
    <t>EMPRESAS DE TRANSPORTE AEREO- AEROTAXIS</t>
  </si>
  <si>
    <t>TRABAJOS AEREOS ESPECIALES</t>
  </si>
  <si>
    <t>TRABAJOS AEREOS ESPECIALES - AVIACION AGRICOLA</t>
  </si>
  <si>
    <t>ESPECIAL DE CARGA</t>
  </si>
  <si>
    <t>COSTOS DE OPERACIÓN POR TIPO DE AERONAVE II SEMESTRE DE 2016</t>
  </si>
  <si>
    <t>BASE DE DATOS</t>
  </si>
  <si>
    <t>COMPARATIVO EMPRESAS PAX REGULAR NACIONAL II SEMESTRE 2016 VS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</si>
</sst>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23" x14ac:knownFonts="1">
    <font>
      <sz val="10"/>
      <color theme="1"/>
      <name val="Tahoma"/>
      <family val="2"/>
    </font>
    <font>
      <sz val="11"/>
      <color theme="1"/>
      <name val="Calibri"/>
      <family val="2"/>
      <scheme val="minor"/>
    </font>
    <font>
      <sz val="10"/>
      <color theme="1"/>
      <name val="Tahoma"/>
      <family val="2"/>
    </font>
    <font>
      <b/>
      <sz val="10"/>
      <name val="Arial"/>
      <family val="2"/>
    </font>
    <font>
      <sz val="10"/>
      <name val="Arial"/>
      <family val="2"/>
    </font>
    <font>
      <sz val="10"/>
      <name val="Arial"/>
      <family val="2"/>
    </font>
    <font>
      <b/>
      <sz val="16"/>
      <color theme="1"/>
      <name val="Calibri"/>
      <family val="2"/>
      <scheme val="minor"/>
    </font>
    <font>
      <b/>
      <sz val="10"/>
      <color theme="1"/>
      <name val="Tahoma"/>
      <family val="2"/>
    </font>
    <font>
      <u/>
      <sz val="11"/>
      <color theme="10"/>
      <name val="Calibri"/>
      <family val="2"/>
      <scheme val="minor"/>
    </font>
    <font>
      <b/>
      <u/>
      <sz val="11"/>
      <color theme="3"/>
      <name val="Calibri"/>
      <family val="2"/>
    </font>
    <font>
      <b/>
      <u/>
      <sz val="11"/>
      <name val="Calibri"/>
      <family val="2"/>
    </font>
    <font>
      <sz val="10"/>
      <name val="Calibri"/>
      <family val="2"/>
    </font>
    <font>
      <sz val="11"/>
      <color theme="1"/>
      <name val="Calibri"/>
      <family val="2"/>
    </font>
    <font>
      <b/>
      <sz val="11"/>
      <color theme="1"/>
      <name val="Calibri"/>
      <family val="2"/>
    </font>
    <font>
      <sz val="11"/>
      <name val="Calibri"/>
      <family val="2"/>
    </font>
    <font>
      <sz val="10"/>
      <color indexed="8"/>
      <name val="Calibri"/>
      <family val="2"/>
    </font>
    <font>
      <sz val="10"/>
      <color theme="1"/>
      <name val="Calibri"/>
      <family val="2"/>
    </font>
    <font>
      <b/>
      <sz val="15"/>
      <color theme="1"/>
      <name val="Tahoma"/>
      <family val="2"/>
    </font>
    <font>
      <sz val="8"/>
      <name val="Arial"/>
      <family val="2"/>
    </font>
    <font>
      <b/>
      <sz val="13"/>
      <color theme="1"/>
      <name val="Calibri"/>
      <family val="2"/>
      <scheme val="minor"/>
    </font>
    <font>
      <b/>
      <sz val="18"/>
      <color theme="1"/>
      <name val="Arial"/>
      <family val="2"/>
    </font>
    <font>
      <sz val="16"/>
      <color theme="1"/>
      <name val="Arial"/>
      <family val="2"/>
    </font>
    <font>
      <u/>
      <sz val="14"/>
      <color rgb="FF0070C0"/>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39997558519241921"/>
        <bgColor theme="4" tint="0.79998168889431442"/>
      </patternFill>
    </fill>
    <fill>
      <patternFill patternType="solid">
        <fgColor theme="3" tint="0.79998168889431442"/>
        <bgColor indexed="64"/>
      </patternFill>
    </fill>
    <fill>
      <patternFill patternType="solid">
        <fgColor theme="4" tint="-0.249977111117893"/>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 fillId="0" borderId="0"/>
  </cellStyleXfs>
  <cellXfs count="165">
    <xf numFmtId="0" fontId="0" fillId="0" borderId="0" xfId="0"/>
    <xf numFmtId="0" fontId="3" fillId="2" borderId="1" xfId="0" applyFont="1" applyFill="1" applyBorder="1" applyProtection="1">
      <protection locked="0"/>
    </xf>
    <xf numFmtId="0" fontId="4" fillId="4" borderId="2" xfId="0" applyFont="1" applyFill="1" applyBorder="1" applyProtection="1">
      <protection locked="0"/>
    </xf>
    <xf numFmtId="164" fontId="4" fillId="4" borderId="3" xfId="1" applyNumberFormat="1" applyFont="1" applyFill="1" applyBorder="1" applyProtection="1">
      <protection locked="0"/>
    </xf>
    <xf numFmtId="164" fontId="4" fillId="4" borderId="2" xfId="1" applyNumberFormat="1" applyFont="1" applyFill="1" applyBorder="1" applyProtection="1">
      <protection locked="0"/>
    </xf>
    <xf numFmtId="0" fontId="6" fillId="0" borderId="1" xfId="0" applyFont="1" applyBorder="1" applyProtection="1">
      <protection locked="0"/>
    </xf>
    <xf numFmtId="164" fontId="4" fillId="4" borderId="4" xfId="1" applyNumberFormat="1" applyFont="1" applyFill="1" applyBorder="1" applyProtection="1">
      <protection locked="0"/>
    </xf>
    <xf numFmtId="0" fontId="4" fillId="4" borderId="5" xfId="0" applyFont="1" applyFill="1" applyBorder="1" applyProtection="1">
      <protection locked="0"/>
    </xf>
    <xf numFmtId="164" fontId="4" fillId="4" borderId="5" xfId="1" applyNumberFormat="1" applyFont="1" applyFill="1" applyBorder="1" applyProtection="1">
      <protection locked="0"/>
    </xf>
    <xf numFmtId="164" fontId="4" fillId="4" borderId="6" xfId="1" applyNumberFormat="1" applyFont="1" applyFill="1" applyBorder="1" applyProtection="1">
      <protection locked="0"/>
    </xf>
    <xf numFmtId="164" fontId="4" fillId="4" borderId="7" xfId="1" applyNumberFormat="1" applyFont="1" applyFill="1" applyBorder="1" applyProtection="1">
      <protection locked="0"/>
    </xf>
    <xf numFmtId="0" fontId="4" fillId="4" borderId="8" xfId="0" applyFont="1" applyFill="1" applyBorder="1" applyProtection="1">
      <protection locked="0"/>
    </xf>
    <xf numFmtId="164" fontId="4" fillId="4" borderId="9" xfId="1" applyNumberFormat="1" applyFont="1" applyFill="1" applyBorder="1" applyProtection="1">
      <protection locked="0"/>
    </xf>
    <xf numFmtId="164" fontId="4" fillId="4" borderId="10" xfId="1" applyNumberFormat="1" applyFont="1" applyFill="1" applyBorder="1" applyProtection="1">
      <protection locked="0"/>
    </xf>
    <xf numFmtId="164" fontId="4" fillId="4" borderId="11" xfId="1" applyNumberFormat="1" applyFont="1" applyFill="1" applyBorder="1" applyProtection="1">
      <protection locked="0"/>
    </xf>
    <xf numFmtId="0" fontId="4" fillId="4" borderId="12" xfId="0" applyFont="1" applyFill="1" applyBorder="1" applyProtection="1">
      <protection locked="0"/>
    </xf>
    <xf numFmtId="164" fontId="4" fillId="4" borderId="12" xfId="1" applyNumberFormat="1" applyFont="1" applyFill="1" applyBorder="1" applyProtection="1">
      <protection locked="0"/>
    </xf>
    <xf numFmtId="164" fontId="4" fillId="4" borderId="13" xfId="1" applyNumberFormat="1" applyFont="1" applyFill="1" applyBorder="1" applyProtection="1">
      <protection locked="0"/>
    </xf>
    <xf numFmtId="164" fontId="4" fillId="4" borderId="14" xfId="1" applyNumberFormat="1" applyFont="1" applyFill="1" applyBorder="1" applyProtection="1">
      <protection locked="0"/>
    </xf>
    <xf numFmtId="164" fontId="4" fillId="4" borderId="15" xfId="1" applyNumberFormat="1" applyFont="1" applyFill="1" applyBorder="1" applyProtection="1">
      <protection locked="0"/>
    </xf>
    <xf numFmtId="0" fontId="5" fillId="4" borderId="12" xfId="0" applyFont="1" applyFill="1" applyBorder="1" applyProtection="1">
      <protection locked="0"/>
    </xf>
    <xf numFmtId="0" fontId="5" fillId="4" borderId="8" xfId="0" applyFont="1" applyFill="1" applyBorder="1" applyProtection="1">
      <protection locked="0"/>
    </xf>
    <xf numFmtId="0" fontId="7" fillId="5" borderId="2" xfId="0" applyFont="1" applyFill="1" applyBorder="1" applyAlignment="1">
      <alignment horizontal="center"/>
    </xf>
    <xf numFmtId="0" fontId="7" fillId="5" borderId="2" xfId="0" applyFont="1" applyFill="1" applyBorder="1"/>
    <xf numFmtId="164" fontId="0" fillId="0" borderId="2" xfId="1" applyNumberFormat="1" applyFont="1" applyBorder="1"/>
    <xf numFmtId="0" fontId="7" fillId="8" borderId="3" xfId="0" applyFont="1" applyFill="1" applyBorder="1" applyAlignment="1">
      <alignment horizontal="center"/>
    </xf>
    <xf numFmtId="0" fontId="3" fillId="9" borderId="11" xfId="0" applyFont="1" applyFill="1" applyBorder="1" applyProtection="1">
      <protection locked="0"/>
    </xf>
    <xf numFmtId="3" fontId="3" fillId="9" borderId="1" xfId="1" applyNumberFormat="1" applyFont="1" applyFill="1" applyBorder="1" applyProtection="1">
      <protection locked="0"/>
    </xf>
    <xf numFmtId="164" fontId="0" fillId="0" borderId="3" xfId="1" applyNumberFormat="1" applyFont="1" applyBorder="1"/>
    <xf numFmtId="0" fontId="11" fillId="0" borderId="19" xfId="0" applyFont="1" applyBorder="1" applyProtection="1">
      <protection locked="0"/>
    </xf>
    <xf numFmtId="0" fontId="11" fillId="0" borderId="14" xfId="0" applyFont="1" applyBorder="1" applyProtection="1">
      <protection locked="0"/>
    </xf>
    <xf numFmtId="165" fontId="12" fillId="0" borderId="3" xfId="2" applyNumberFormat="1" applyFont="1" applyBorder="1" applyProtection="1">
      <protection locked="0"/>
    </xf>
    <xf numFmtId="165" fontId="3" fillId="9" borderId="1" xfId="2" applyNumberFormat="1" applyFont="1" applyFill="1" applyBorder="1" applyProtection="1">
      <protection locked="0"/>
    </xf>
    <xf numFmtId="165" fontId="0" fillId="7" borderId="12" xfId="2" applyNumberFormat="1" applyFont="1" applyFill="1" applyBorder="1"/>
    <xf numFmtId="0" fontId="7" fillId="7" borderId="11" xfId="0" applyFont="1" applyFill="1" applyBorder="1" applyAlignment="1">
      <alignment horizontal="left"/>
    </xf>
    <xf numFmtId="164" fontId="7" fillId="7" borderId="12" xfId="1" applyNumberFormat="1" applyFont="1" applyFill="1" applyBorder="1"/>
    <xf numFmtId="164" fontId="7" fillId="7" borderId="13" xfId="1" applyNumberFormat="1" applyFont="1" applyFill="1" applyBorder="1"/>
    <xf numFmtId="0" fontId="7" fillId="8" borderId="4" xfId="0" applyFont="1" applyFill="1" applyBorder="1" applyAlignment="1">
      <alignment horizontal="center"/>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5" borderId="14" xfId="0" applyFont="1" applyFill="1" applyBorder="1" applyAlignment="1">
      <alignment horizontal="center"/>
    </xf>
    <xf numFmtId="0" fontId="7" fillId="5" borderId="15" xfId="0" applyFont="1" applyFill="1" applyBorder="1"/>
    <xf numFmtId="0" fontId="0" fillId="0" borderId="14" xfId="0" applyBorder="1" applyAlignment="1">
      <alignment horizontal="left"/>
    </xf>
    <xf numFmtId="164" fontId="0" fillId="0" borderId="15" xfId="1" applyNumberFormat="1" applyFont="1" applyBorder="1"/>
    <xf numFmtId="0" fontId="0" fillId="0" borderId="19" xfId="0" applyBorder="1" applyAlignment="1">
      <alignment horizontal="left"/>
    </xf>
    <xf numFmtId="164" fontId="0" fillId="0" borderId="20" xfId="1" applyNumberFormat="1" applyFont="1" applyBorder="1"/>
    <xf numFmtId="0" fontId="0" fillId="0" borderId="7" xfId="0" applyBorder="1" applyAlignment="1">
      <alignment horizontal="left"/>
    </xf>
    <xf numFmtId="164" fontId="0" fillId="0" borderId="8" xfId="1" applyNumberFormat="1" applyFont="1" applyBorder="1"/>
    <xf numFmtId="164" fontId="0" fillId="0" borderId="10" xfId="1" applyNumberFormat="1" applyFont="1" applyBorder="1"/>
    <xf numFmtId="3" fontId="4" fillId="0" borderId="2" xfId="0" applyNumberFormat="1" applyFont="1" applyFill="1" applyBorder="1" applyAlignment="1" applyProtection="1">
      <alignment horizontal="right"/>
      <protection locked="0"/>
    </xf>
    <xf numFmtId="3" fontId="4" fillId="0" borderId="15" xfId="0" applyNumberFormat="1" applyFont="1" applyFill="1" applyBorder="1" applyAlignment="1" applyProtection="1">
      <alignment horizontal="right"/>
      <protection locked="0"/>
    </xf>
    <xf numFmtId="3" fontId="4" fillId="0" borderId="22" xfId="0" applyNumberFormat="1" applyFont="1" applyFill="1" applyBorder="1" applyAlignment="1" applyProtection="1">
      <alignment horizontal="right"/>
      <protection locked="0"/>
    </xf>
    <xf numFmtId="3" fontId="4" fillId="0" borderId="23" xfId="0" applyNumberFormat="1" applyFont="1" applyFill="1" applyBorder="1" applyAlignment="1" applyProtection="1">
      <alignment horizontal="right"/>
      <protection locked="0"/>
    </xf>
    <xf numFmtId="3" fontId="4" fillId="0" borderId="3" xfId="0" applyNumberFormat="1" applyFont="1" applyFill="1" applyBorder="1" applyAlignment="1" applyProtection="1">
      <alignment horizontal="right"/>
      <protection locked="0"/>
    </xf>
    <xf numFmtId="3" fontId="4" fillId="0" borderId="20" xfId="0" applyNumberFormat="1" applyFont="1" applyFill="1" applyBorder="1" applyAlignment="1" applyProtection="1">
      <alignment horizontal="right"/>
      <protection locked="0"/>
    </xf>
    <xf numFmtId="3" fontId="4" fillId="0" borderId="8" xfId="0" applyNumberFormat="1" applyFont="1" applyFill="1" applyBorder="1" applyAlignment="1" applyProtection="1">
      <alignment horizontal="right"/>
      <protection locked="0"/>
    </xf>
    <xf numFmtId="3" fontId="4" fillId="0" borderId="10" xfId="0" applyNumberFormat="1" applyFont="1" applyFill="1" applyBorder="1" applyAlignment="1" applyProtection="1">
      <alignment horizontal="right"/>
      <protection locked="0"/>
    </xf>
    <xf numFmtId="164" fontId="3" fillId="9" borderId="11" xfId="1" applyNumberFormat="1" applyFont="1" applyFill="1" applyBorder="1" applyProtection="1">
      <protection locked="0"/>
    </xf>
    <xf numFmtId="164" fontId="0" fillId="0" borderId="14" xfId="1" applyNumberFormat="1" applyFont="1" applyBorder="1" applyAlignment="1">
      <alignment horizontal="left"/>
    </xf>
    <xf numFmtId="164" fontId="7" fillId="7" borderId="11" xfId="1" applyNumberFormat="1" applyFont="1" applyFill="1" applyBorder="1" applyAlignment="1">
      <alignment horizontal="left"/>
    </xf>
    <xf numFmtId="164" fontId="3" fillId="9" borderId="1" xfId="1" applyNumberFormat="1" applyFont="1" applyFill="1" applyBorder="1" applyProtection="1">
      <protection locked="0"/>
    </xf>
    <xf numFmtId="164" fontId="0" fillId="0" borderId="24" xfId="1" applyNumberFormat="1" applyFont="1" applyBorder="1" applyAlignment="1">
      <alignment horizontal="left"/>
    </xf>
    <xf numFmtId="164" fontId="7" fillId="7" borderId="1" xfId="1" applyNumberFormat="1" applyFont="1" applyFill="1" applyBorder="1" applyAlignment="1">
      <alignment horizontal="left"/>
    </xf>
    <xf numFmtId="0" fontId="7" fillId="8" borderId="19" xfId="0" applyFont="1" applyFill="1" applyBorder="1" applyAlignment="1">
      <alignment horizontal="center"/>
    </xf>
    <xf numFmtId="0" fontId="7" fillId="8" borderId="20" xfId="0" applyFont="1" applyFill="1" applyBorder="1" applyAlignment="1">
      <alignment horizontal="center"/>
    </xf>
    <xf numFmtId="0" fontId="7" fillId="5" borderId="15" xfId="0" applyFont="1" applyFill="1" applyBorder="1" applyAlignment="1">
      <alignment horizontal="center"/>
    </xf>
    <xf numFmtId="165" fontId="12" fillId="0" borderId="20" xfId="2" applyNumberFormat="1" applyFont="1" applyBorder="1" applyProtection="1">
      <protection locked="0"/>
    </xf>
    <xf numFmtId="165" fontId="0" fillId="7" borderId="13" xfId="2" applyNumberFormat="1" applyFont="1" applyFill="1" applyBorder="1"/>
    <xf numFmtId="0" fontId="7" fillId="8" borderId="5" xfId="0" applyFont="1" applyFill="1" applyBorder="1" applyAlignment="1">
      <alignment horizontal="center"/>
    </xf>
    <xf numFmtId="0" fontId="7" fillId="8" borderId="6" xfId="0" applyFont="1" applyFill="1" applyBorder="1" applyAlignment="1">
      <alignment horizontal="center"/>
    </xf>
    <xf numFmtId="0" fontId="0" fillId="0" borderId="0" xfId="0" applyProtection="1">
      <protection locked="0"/>
    </xf>
    <xf numFmtId="0" fontId="13" fillId="9" borderId="30" xfId="0" applyFont="1" applyFill="1" applyBorder="1" applyAlignment="1" applyProtection="1">
      <alignment horizontal="center" vertical="center" wrapText="1"/>
      <protection locked="0"/>
    </xf>
    <xf numFmtId="0" fontId="12" fillId="0" borderId="4" xfId="0" applyFont="1" applyBorder="1" applyProtection="1">
      <protection locked="0"/>
    </xf>
    <xf numFmtId="0" fontId="14" fillId="0" borderId="5" xfId="0" applyFont="1" applyBorder="1" applyAlignment="1" applyProtection="1">
      <alignment horizontal="center"/>
      <protection locked="0"/>
    </xf>
    <xf numFmtId="9" fontId="14" fillId="0" borderId="6" xfId="4" applyFont="1" applyBorder="1" applyAlignment="1" applyProtection="1">
      <alignment horizontal="center"/>
      <protection locked="0"/>
    </xf>
    <xf numFmtId="0" fontId="12" fillId="0" borderId="14" xfId="0" applyFont="1" applyBorder="1" applyProtection="1">
      <protection locked="0"/>
    </xf>
    <xf numFmtId="0" fontId="14" fillId="0" borderId="2" xfId="0" applyFont="1" applyBorder="1" applyAlignment="1" applyProtection="1">
      <alignment horizontal="center"/>
      <protection locked="0"/>
    </xf>
    <xf numFmtId="0" fontId="14" fillId="0" borderId="22" xfId="0" applyFont="1" applyBorder="1" applyAlignment="1" applyProtection="1">
      <alignment horizontal="center"/>
      <protection locked="0"/>
    </xf>
    <xf numFmtId="0" fontId="13" fillId="2" borderId="11" xfId="0" applyFont="1" applyFill="1" applyBorder="1" applyAlignment="1" applyProtection="1">
      <alignment horizontal="center" vertical="center" wrapText="1"/>
      <protection locked="0"/>
    </xf>
    <xf numFmtId="0" fontId="13" fillId="2" borderId="31" xfId="0" applyFont="1" applyFill="1" applyBorder="1" applyAlignment="1" applyProtection="1">
      <alignment horizontal="center"/>
      <protection locked="0"/>
    </xf>
    <xf numFmtId="0" fontId="16" fillId="0" borderId="21" xfId="0" applyFont="1" applyBorder="1" applyAlignment="1" applyProtection="1">
      <alignment horizontal="left" vertical="center" wrapText="1"/>
      <protection locked="0"/>
    </xf>
    <xf numFmtId="9" fontId="13" fillId="2" borderId="31" xfId="2" applyFont="1" applyFill="1" applyBorder="1" applyAlignment="1" applyProtection="1">
      <alignment horizontal="center"/>
      <protection locked="0"/>
    </xf>
    <xf numFmtId="0" fontId="12" fillId="0" borderId="0" xfId="0" applyFont="1" applyBorder="1" applyAlignment="1" applyProtection="1">
      <alignment horizontal="left" vertical="top" wrapText="1"/>
      <protection locked="0"/>
    </xf>
    <xf numFmtId="0" fontId="12" fillId="0" borderId="0" xfId="0" applyFont="1" applyBorder="1" applyProtection="1">
      <protection locked="0"/>
    </xf>
    <xf numFmtId="0" fontId="12" fillId="0" borderId="0" xfId="0" applyFont="1" applyProtection="1">
      <protection locked="0"/>
    </xf>
    <xf numFmtId="0" fontId="18" fillId="0" borderId="0" xfId="0" applyFont="1" applyAlignment="1" applyProtection="1">
      <protection locked="0"/>
    </xf>
    <xf numFmtId="0" fontId="0" fillId="0" borderId="0" xfId="0" applyAlignment="1"/>
    <xf numFmtId="0" fontId="12" fillId="0" borderId="0" xfId="0" applyFont="1" applyBorder="1" applyAlignment="1" applyProtection="1">
      <alignment vertical="top"/>
      <protection locked="0"/>
    </xf>
    <xf numFmtId="0" fontId="0" fillId="0" borderId="0" xfId="0" applyAlignment="1" applyProtection="1">
      <alignment vertical="top"/>
      <protection locked="0"/>
    </xf>
    <xf numFmtId="0" fontId="3" fillId="9" borderId="1" xfId="0" applyFont="1" applyFill="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4" fillId="0" borderId="33" xfId="0" applyFont="1" applyBorder="1" applyProtection="1">
      <protection locked="0"/>
    </xf>
    <xf numFmtId="164" fontId="0" fillId="0" borderId="5" xfId="1" applyNumberFormat="1" applyFont="1" applyBorder="1"/>
    <xf numFmtId="0" fontId="4" fillId="0" borderId="34" xfId="0" applyFont="1" applyBorder="1" applyProtection="1">
      <protection locked="0"/>
    </xf>
    <xf numFmtId="165" fontId="0" fillId="0" borderId="3" xfId="4" applyNumberFormat="1" applyFont="1" applyBorder="1"/>
    <xf numFmtId="0" fontId="4" fillId="0" borderId="35" xfId="0" applyFont="1" applyBorder="1" applyProtection="1">
      <protection locked="0"/>
    </xf>
    <xf numFmtId="0" fontId="3" fillId="6" borderId="16" xfId="0" applyFont="1" applyFill="1" applyBorder="1" applyProtection="1">
      <protection locked="0"/>
    </xf>
    <xf numFmtId="164" fontId="3" fillId="6" borderId="16" xfId="1" applyNumberFormat="1" applyFont="1" applyFill="1" applyBorder="1" applyProtection="1">
      <protection locked="0"/>
    </xf>
    <xf numFmtId="0" fontId="4" fillId="0" borderId="36" xfId="0" applyFont="1" applyBorder="1" applyProtection="1">
      <protection locked="0"/>
    </xf>
    <xf numFmtId="0" fontId="4" fillId="0" borderId="37" xfId="0" applyFont="1" applyBorder="1" applyAlignment="1" applyProtection="1">
      <alignment wrapText="1"/>
      <protection locked="0"/>
    </xf>
    <xf numFmtId="0" fontId="7" fillId="5" borderId="39" xfId="0" applyFont="1" applyFill="1" applyBorder="1"/>
    <xf numFmtId="164" fontId="0" fillId="0" borderId="0" xfId="0" applyNumberFormat="1"/>
    <xf numFmtId="165" fontId="0" fillId="0" borderId="2" xfId="4" applyNumberFormat="1" applyFont="1" applyBorder="1"/>
    <xf numFmtId="164" fontId="0" fillId="0" borderId="40" xfId="1" applyNumberFormat="1" applyFont="1" applyBorder="1"/>
    <xf numFmtId="164" fontId="0" fillId="0" borderId="41" xfId="1" applyNumberFormat="1" applyFont="1" applyBorder="1"/>
    <xf numFmtId="164" fontId="0" fillId="0" borderId="42" xfId="1" applyNumberFormat="1" applyFont="1" applyBorder="1"/>
    <xf numFmtId="165" fontId="0" fillId="0" borderId="2" xfId="2" applyNumberFormat="1" applyFont="1" applyBorder="1"/>
    <xf numFmtId="164" fontId="3" fillId="6" borderId="12" xfId="1" applyNumberFormat="1" applyFont="1" applyFill="1" applyBorder="1" applyProtection="1">
      <protection locked="0"/>
    </xf>
    <xf numFmtId="0" fontId="3" fillId="9" borderId="16" xfId="0" applyFont="1" applyFill="1" applyBorder="1" applyAlignment="1" applyProtection="1">
      <alignment horizontal="center" vertical="center" wrapText="1"/>
      <protection locked="0"/>
    </xf>
    <xf numFmtId="164" fontId="0" fillId="0" borderId="43" xfId="1" applyNumberFormat="1" applyFont="1" applyBorder="1"/>
    <xf numFmtId="164" fontId="0" fillId="0" borderId="22" xfId="1" applyNumberFormat="1" applyFont="1" applyBorder="1"/>
    <xf numFmtId="165" fontId="0" fillId="0" borderId="22" xfId="4" applyNumberFormat="1" applyFont="1" applyBorder="1"/>
    <xf numFmtId="164" fontId="0" fillId="0" borderId="44" xfId="1" applyNumberFormat="1" applyFont="1" applyBorder="1"/>
    <xf numFmtId="9" fontId="3" fillId="6" borderId="12" xfId="4" applyFont="1" applyFill="1" applyBorder="1" applyProtection="1">
      <protection locked="0"/>
    </xf>
    <xf numFmtId="0" fontId="3" fillId="9" borderId="28" xfId="0" applyFont="1" applyFill="1" applyBorder="1" applyProtection="1">
      <protection locked="0"/>
    </xf>
    <xf numFmtId="164" fontId="3" fillId="9" borderId="28" xfId="1" applyNumberFormat="1" applyFont="1" applyFill="1" applyBorder="1" applyProtection="1">
      <protection locked="0"/>
    </xf>
    <xf numFmtId="164" fontId="3" fillId="9" borderId="9" xfId="1" applyNumberFormat="1" applyFont="1" applyFill="1" applyBorder="1" applyProtection="1">
      <protection locked="0"/>
    </xf>
    <xf numFmtId="9" fontId="3" fillId="9" borderId="9" xfId="4" applyFont="1" applyFill="1" applyBorder="1" applyProtection="1">
      <protection locked="0"/>
    </xf>
    <xf numFmtId="9" fontId="0" fillId="0" borderId="5" xfId="4" applyFont="1" applyBorder="1"/>
    <xf numFmtId="9" fontId="0" fillId="0" borderId="8" xfId="4" applyFont="1" applyBorder="1"/>
    <xf numFmtId="165" fontId="0" fillId="0" borderId="5" xfId="2" applyNumberFormat="1" applyFont="1" applyBorder="1"/>
    <xf numFmtId="165" fontId="0" fillId="0" borderId="6" xfId="2" applyNumberFormat="1" applyFont="1" applyBorder="1"/>
    <xf numFmtId="165" fontId="0" fillId="0" borderId="15" xfId="2" applyNumberFormat="1" applyFont="1" applyBorder="1"/>
    <xf numFmtId="165" fontId="0" fillId="0" borderId="15" xfId="4" applyNumberFormat="1" applyFont="1" applyBorder="1"/>
    <xf numFmtId="165" fontId="0" fillId="0" borderId="23" xfId="4" applyNumberFormat="1" applyFont="1" applyBorder="1"/>
    <xf numFmtId="9" fontId="3" fillId="6" borderId="13" xfId="4" applyFont="1" applyFill="1" applyBorder="1" applyProtection="1">
      <protection locked="0"/>
    </xf>
    <xf numFmtId="165" fontId="0" fillId="0" borderId="20" xfId="4" applyNumberFormat="1" applyFont="1" applyBorder="1"/>
    <xf numFmtId="9" fontId="3" fillId="9" borderId="38" xfId="4" applyFont="1" applyFill="1" applyBorder="1" applyProtection="1">
      <protection locked="0"/>
    </xf>
    <xf numFmtId="165" fontId="0" fillId="0" borderId="38" xfId="4" applyNumberFormat="1" applyFont="1" applyBorder="1"/>
    <xf numFmtId="0" fontId="1" fillId="0" borderId="0" xfId="5" applyProtection="1">
      <protection locked="0"/>
    </xf>
    <xf numFmtId="0" fontId="20" fillId="2" borderId="1" xfId="5" applyFont="1" applyFill="1" applyBorder="1" applyAlignment="1" applyProtection="1">
      <alignment horizontal="center"/>
      <protection locked="0"/>
    </xf>
    <xf numFmtId="0" fontId="21" fillId="0" borderId="14" xfId="5" applyFont="1" applyBorder="1" applyAlignment="1" applyProtection="1">
      <alignment horizontal="center" wrapText="1"/>
      <protection locked="0"/>
    </xf>
    <xf numFmtId="0" fontId="21" fillId="0" borderId="7" xfId="5" applyFont="1" applyBorder="1" applyAlignment="1" applyProtection="1">
      <alignment horizontal="center" wrapText="1"/>
      <protection locked="0"/>
    </xf>
    <xf numFmtId="0" fontId="22" fillId="0" borderId="15" xfId="3" applyFont="1" applyBorder="1" applyProtection="1">
      <protection locked="0"/>
    </xf>
    <xf numFmtId="0" fontId="22" fillId="0" borderId="10" xfId="3" applyFont="1" applyBorder="1" applyProtection="1">
      <protection locked="0"/>
    </xf>
    <xf numFmtId="0" fontId="21" fillId="0" borderId="4" xfId="5" applyFont="1" applyBorder="1" applyAlignment="1" applyProtection="1">
      <alignment horizontal="center" wrapText="1"/>
      <protection locked="0"/>
    </xf>
    <xf numFmtId="0" fontId="22" fillId="0" borderId="27" xfId="3" applyFont="1" applyBorder="1"/>
    <xf numFmtId="0" fontId="20" fillId="2" borderId="16" xfId="5" applyFont="1" applyFill="1" applyBorder="1" applyAlignment="1" applyProtection="1">
      <alignment horizontal="center"/>
      <protection locked="0"/>
    </xf>
    <xf numFmtId="0" fontId="1" fillId="2" borderId="18" xfId="5" applyFill="1" applyBorder="1" applyAlignment="1" applyProtection="1">
      <alignment horizontal="center"/>
      <protection locked="0"/>
    </xf>
    <xf numFmtId="0" fontId="20" fillId="10" borderId="16" xfId="5" applyFont="1" applyFill="1" applyBorder="1" applyAlignment="1" applyProtection="1">
      <alignment horizontal="center"/>
      <protection locked="0"/>
    </xf>
    <xf numFmtId="0" fontId="20" fillId="10" borderId="18" xfId="5" applyFont="1" applyFill="1" applyBorder="1" applyAlignment="1" applyProtection="1">
      <alignment horizontal="center"/>
      <protection locked="0"/>
    </xf>
    <xf numFmtId="0" fontId="12"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2" fillId="3" borderId="16" xfId="0" applyFont="1" applyFill="1" applyBorder="1" applyAlignment="1" applyProtection="1">
      <alignment horizontal="center" vertical="top" wrapText="1"/>
      <protection locked="0"/>
    </xf>
    <xf numFmtId="0" fontId="12" fillId="3" borderId="17" xfId="0" applyFont="1" applyFill="1" applyBorder="1" applyAlignment="1" applyProtection="1">
      <alignment horizontal="center" vertical="top" wrapText="1"/>
      <protection locked="0"/>
    </xf>
    <xf numFmtId="0" fontId="12" fillId="3" borderId="18" xfId="0" applyFont="1" applyFill="1" applyBorder="1" applyAlignment="1" applyProtection="1">
      <alignment horizontal="center" vertical="top" wrapText="1"/>
      <protection locked="0"/>
    </xf>
    <xf numFmtId="0" fontId="17" fillId="2" borderId="16" xfId="0" applyFont="1" applyFill="1" applyBorder="1" applyAlignment="1" applyProtection="1">
      <alignment horizontal="center" wrapText="1"/>
      <protection locked="0"/>
    </xf>
    <xf numFmtId="0" fontId="17" fillId="2" borderId="17" xfId="0" applyFont="1" applyFill="1" applyBorder="1" applyAlignment="1" applyProtection="1">
      <alignment horizontal="center" wrapText="1"/>
      <protection locked="0"/>
    </xf>
    <xf numFmtId="0" fontId="17" fillId="2" borderId="18" xfId="0" applyFont="1" applyFill="1" applyBorder="1" applyAlignment="1" applyProtection="1">
      <alignment horizontal="center" wrapText="1"/>
      <protection locked="0"/>
    </xf>
    <xf numFmtId="0" fontId="19" fillId="7" borderId="25"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9" fillId="7" borderId="16" xfId="3" applyFont="1" applyFill="1" applyBorder="1" applyAlignment="1" applyProtection="1">
      <alignment horizontal="center" vertical="center"/>
      <protection locked="0"/>
    </xf>
    <xf numFmtId="0" fontId="9" fillId="7" borderId="17" xfId="3" applyFont="1" applyFill="1" applyBorder="1" applyAlignment="1" applyProtection="1">
      <alignment horizontal="center" vertical="center"/>
      <protection locked="0"/>
    </xf>
    <xf numFmtId="0" fontId="9" fillId="7" borderId="18" xfId="3" applyFont="1" applyFill="1" applyBorder="1" applyAlignment="1" applyProtection="1">
      <alignment horizontal="center" vertical="center"/>
      <protection locked="0"/>
    </xf>
    <xf numFmtId="0" fontId="10" fillId="7" borderId="16" xfId="3" applyFont="1" applyFill="1" applyBorder="1" applyAlignment="1" applyProtection="1">
      <alignment horizontal="center" vertical="center"/>
      <protection locked="0"/>
    </xf>
    <xf numFmtId="0" fontId="10" fillId="7" borderId="17" xfId="3" applyFont="1" applyFill="1" applyBorder="1" applyAlignment="1" applyProtection="1">
      <alignment horizontal="center" vertical="center"/>
      <protection locked="0"/>
    </xf>
    <xf numFmtId="0" fontId="10" fillId="7" borderId="18" xfId="3" applyFont="1" applyFill="1" applyBorder="1" applyAlignment="1" applyProtection="1">
      <alignment horizontal="center" vertical="center"/>
      <protection locked="0"/>
    </xf>
    <xf numFmtId="0" fontId="7" fillId="6" borderId="16" xfId="0" applyFont="1" applyFill="1" applyBorder="1" applyAlignment="1" applyProtection="1">
      <alignment horizontal="center" wrapText="1"/>
      <protection locked="0"/>
    </xf>
    <xf numFmtId="0" fontId="7" fillId="6" borderId="17" xfId="0" applyFont="1" applyFill="1" applyBorder="1" applyAlignment="1" applyProtection="1">
      <alignment horizontal="center" wrapText="1"/>
      <protection locked="0"/>
    </xf>
    <xf numFmtId="0" fontId="7" fillId="6" borderId="18" xfId="0" applyFont="1" applyFill="1" applyBorder="1" applyAlignment="1" applyProtection="1">
      <alignment horizontal="center" wrapText="1"/>
      <protection locked="0"/>
    </xf>
  </cellXfs>
  <cellStyles count="6">
    <cellStyle name="Hipervínculo" xfId="3" builtinId="8"/>
    <cellStyle name="Millares" xfId="1" builtinId="3"/>
    <cellStyle name="Normal" xfId="0" builtinId="0"/>
    <cellStyle name="Normal 2" xfId="5"/>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5717663507495647"/>
          <c:y val="0.16464245220468518"/>
          <c:w val="0.76067352513411712"/>
          <c:h val="0.74545351113621994"/>
        </c:manualLayout>
      </c:layout>
      <c:pie3DChart>
        <c:varyColors val="1"/>
        <c:ser>
          <c:idx val="0"/>
          <c:order val="0"/>
          <c:tx>
            <c:strRef>
              <c:f>Cobertura!$F$4</c:f>
              <c:strCache>
                <c:ptCount val="1"/>
                <c:pt idx="0">
                  <c:v>% COBERTURA</c:v>
                </c:pt>
              </c:strCache>
            </c:strRef>
          </c:tx>
          <c:explosion val="25"/>
          <c:dPt>
            <c:idx val="0"/>
            <c:bubble3D val="0"/>
            <c:extLst>
              <c:ext xmlns:c16="http://schemas.microsoft.com/office/drawing/2014/chart" uri="{C3380CC4-5D6E-409C-BE32-E72D297353CC}">
                <c16:uniqueId val="{00000000-9605-48FD-8807-41D62402C871}"/>
              </c:ext>
            </c:extLst>
          </c:dPt>
          <c:dPt>
            <c:idx val="1"/>
            <c:bubble3D val="0"/>
            <c:extLst>
              <c:ext xmlns:c16="http://schemas.microsoft.com/office/drawing/2014/chart" uri="{C3380CC4-5D6E-409C-BE32-E72D297353CC}">
                <c16:uniqueId val="{00000001-9605-48FD-8807-41D62402C871}"/>
              </c:ext>
            </c:extLst>
          </c:dPt>
          <c:dPt>
            <c:idx val="2"/>
            <c:bubble3D val="0"/>
            <c:extLst>
              <c:ext xmlns:c16="http://schemas.microsoft.com/office/drawing/2014/chart" uri="{C3380CC4-5D6E-409C-BE32-E72D297353CC}">
                <c16:uniqueId val="{00000002-9605-48FD-8807-41D62402C871}"/>
              </c:ext>
            </c:extLst>
          </c:dPt>
          <c:dPt>
            <c:idx val="3"/>
            <c:bubble3D val="0"/>
            <c:extLst>
              <c:ext xmlns:c16="http://schemas.microsoft.com/office/drawing/2014/chart" uri="{C3380CC4-5D6E-409C-BE32-E72D297353CC}">
                <c16:uniqueId val="{00000003-9605-48FD-8807-41D62402C871}"/>
              </c:ext>
            </c:extLst>
          </c:dPt>
          <c:dPt>
            <c:idx val="4"/>
            <c:bubble3D val="0"/>
            <c:extLst>
              <c:ext xmlns:c16="http://schemas.microsoft.com/office/drawing/2014/chart" uri="{C3380CC4-5D6E-409C-BE32-E72D297353CC}">
                <c16:uniqueId val="{00000004-9605-48FD-8807-41D62402C871}"/>
              </c:ext>
            </c:extLst>
          </c:dPt>
          <c:dPt>
            <c:idx val="5"/>
            <c:bubble3D val="0"/>
            <c:extLst>
              <c:ext xmlns:c16="http://schemas.microsoft.com/office/drawing/2014/chart" uri="{C3380CC4-5D6E-409C-BE32-E72D297353CC}">
                <c16:uniqueId val="{00000005-9605-48FD-8807-41D62402C871}"/>
              </c:ext>
            </c:extLst>
          </c:dPt>
          <c:dPt>
            <c:idx val="6"/>
            <c:bubble3D val="0"/>
            <c:extLst>
              <c:ext xmlns:c16="http://schemas.microsoft.com/office/drawing/2014/chart" uri="{C3380CC4-5D6E-409C-BE32-E72D297353CC}">
                <c16:uniqueId val="{00000006-9605-48FD-8807-41D62402C871}"/>
              </c:ext>
            </c:extLst>
          </c:dPt>
          <c:dPt>
            <c:idx val="7"/>
            <c:bubble3D val="0"/>
            <c:extLst>
              <c:ext xmlns:c16="http://schemas.microsoft.com/office/drawing/2014/chart" uri="{C3380CC4-5D6E-409C-BE32-E72D297353CC}">
                <c16:uniqueId val="{00000007-9605-48FD-8807-41D62402C871}"/>
              </c:ext>
            </c:extLst>
          </c:dPt>
          <c:dPt>
            <c:idx val="8"/>
            <c:bubble3D val="0"/>
            <c:extLst>
              <c:ext xmlns:c16="http://schemas.microsoft.com/office/drawing/2014/chart" uri="{C3380CC4-5D6E-409C-BE32-E72D297353CC}">
                <c16:uniqueId val="{00000008-9605-48FD-8807-41D62402C871}"/>
              </c:ext>
            </c:extLst>
          </c:dPt>
          <c:dLbls>
            <c:dLbl>
              <c:idx val="2"/>
              <c:layout>
                <c:manualLayout>
                  <c:x val="-1.1014728530834472E-2"/>
                  <c:y val="-3.9451475972910793E-2"/>
                </c:manualLayout>
              </c:layout>
              <c:spPr>
                <a:noFill/>
                <a:ln w="25400">
                  <a:noFill/>
                </a:ln>
              </c:spPr>
              <c:txPr>
                <a:bodyPr wrap="square" lIns="38100" tIns="19050" rIns="38100" bIns="19050" anchor="ctr">
                  <a:spAutoFit/>
                </a:bodyPr>
                <a:lstStyle/>
                <a:p>
                  <a:pPr>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05-48FD-8807-41D62402C871}"/>
                </c:ext>
              </c:extLst>
            </c:dLbl>
            <c:dLbl>
              <c:idx val="3"/>
              <c:layout>
                <c:manualLayout>
                  <c:x val="-7.3585822433352849E-2"/>
                  <c:y val="-4.0397394770098183E-2"/>
                </c:manualLayout>
              </c:layout>
              <c:spPr>
                <a:noFill/>
                <a:ln w="25400">
                  <a:noFill/>
                </a:ln>
              </c:spPr>
              <c:txPr>
                <a:bodyPr wrap="square" lIns="38100" tIns="19050" rIns="38100" bIns="19050" anchor="ctr">
                  <a:spAutoFit/>
                </a:bodyPr>
                <a:lstStyle/>
                <a:p>
                  <a:pPr>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05-48FD-8807-41D62402C871}"/>
                </c:ext>
              </c:extLst>
            </c:dLbl>
            <c:dLbl>
              <c:idx val="4"/>
              <c:layout>
                <c:manualLayout>
                  <c:x val="-1.6623355964801922E-2"/>
                  <c:y val="-2.0904053659959172E-3"/>
                </c:manualLayout>
              </c:layout>
              <c:spPr>
                <a:noFill/>
                <a:ln w="25400">
                  <a:noFill/>
                </a:ln>
              </c:spPr>
              <c:txPr>
                <a:bodyPr wrap="square" lIns="38100" tIns="19050" rIns="38100" bIns="19050" anchor="ctr">
                  <a:spAutoFit/>
                </a:bodyPr>
                <a:lstStyle/>
                <a:p>
                  <a:pPr>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05-48FD-8807-41D62402C871}"/>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Cobertura!$C$5:$C$13</c:f>
              <c:strCache>
                <c:ptCount val="9"/>
                <c:pt idx="0">
                  <c:v>TRANSPORTE AÉREO PASAJEROS REGULAR NACIONAL</c:v>
                </c:pt>
                <c:pt idx="1">
                  <c:v>TRANSPORTE AÉREO PASAJEROS REGULAR INTERNACIONAL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Cobertura!$F$5:$F$13</c:f>
              <c:numCache>
                <c:formatCode>0%</c:formatCode>
                <c:ptCount val="9"/>
                <c:pt idx="0">
                  <c:v>1</c:v>
                </c:pt>
                <c:pt idx="1">
                  <c:v>0.9</c:v>
                </c:pt>
                <c:pt idx="2">
                  <c:v>1</c:v>
                </c:pt>
                <c:pt idx="3">
                  <c:v>0.75</c:v>
                </c:pt>
                <c:pt idx="4">
                  <c:v>0.66666666666666663</c:v>
                </c:pt>
                <c:pt idx="5">
                  <c:v>1</c:v>
                </c:pt>
                <c:pt idx="6">
                  <c:v>0.86538461538461542</c:v>
                </c:pt>
                <c:pt idx="7">
                  <c:v>0.94117647058823528</c:v>
                </c:pt>
                <c:pt idx="8">
                  <c:v>0.8571428571428571</c:v>
                </c:pt>
              </c:numCache>
            </c:numRef>
          </c:val>
          <c:extLst>
            <c:ext xmlns:c16="http://schemas.microsoft.com/office/drawing/2014/chart" uri="{C3380CC4-5D6E-409C-BE32-E72D297353CC}">
              <c16:uniqueId val="{00000009-9605-48FD-8807-41D62402C871}"/>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path path="circle">
        <a:fillToRect l="100000" b="100000"/>
      </a:path>
      <a:tileRect t="-100000" r="-100000"/>
    </a:gra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800" b="1" i="0" baseline="0">
                <a:effectLst/>
              </a:rPr>
              <a:t>Variacion % II semestre 2015 - II semestre 2016</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Graficas!$F$6</c:f>
              <c:strCache>
                <c:ptCount val="1"/>
                <c:pt idx="0">
                  <c:v>VARIACION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1"/>
              </a:solidFill>
              <a:ln w="9525" cap="flat" cmpd="sng" algn="ctr">
                <a:solidFill>
                  <a:schemeClr val="lt1">
                    <a:alpha val="50000"/>
                  </a:schemeClr>
                </a:solidFill>
                <a:round/>
              </a:ln>
              <a:effectLst/>
            </c:spPr>
            <c:extLst>
              <c:ext xmlns:c16="http://schemas.microsoft.com/office/drawing/2014/chart" uri="{C3380CC4-5D6E-409C-BE32-E72D297353CC}">
                <c16:uniqueId val="{00000001-54F8-43A8-8A0F-397D0447E74E}"/>
              </c:ext>
            </c:extLst>
          </c:dPt>
          <c:dPt>
            <c:idx val="1"/>
            <c:invertIfNegative val="0"/>
            <c:bubble3D val="0"/>
            <c:spPr>
              <a:solidFill>
                <a:schemeClr val="accent2">
                  <a:lumMod val="7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54F8-43A8-8A0F-397D0447E74E}"/>
              </c:ext>
            </c:extLst>
          </c:dPt>
          <c:dPt>
            <c:idx val="2"/>
            <c:invertIfNegative val="0"/>
            <c:bubble3D val="0"/>
            <c:spPr>
              <a:solidFill>
                <a:srgbClr val="00B0F0"/>
              </a:solidFill>
              <a:ln w="9525" cap="flat" cmpd="sng" algn="ctr">
                <a:solidFill>
                  <a:schemeClr val="lt1">
                    <a:alpha val="50000"/>
                  </a:schemeClr>
                </a:solidFill>
                <a:round/>
              </a:ln>
              <a:effectLst/>
            </c:spPr>
            <c:extLst>
              <c:ext xmlns:c16="http://schemas.microsoft.com/office/drawing/2014/chart" uri="{C3380CC4-5D6E-409C-BE32-E72D297353CC}">
                <c16:uniqueId val="{00000005-54F8-43A8-8A0F-397D0447E74E}"/>
              </c:ext>
            </c:extLst>
          </c:dPt>
          <c:dPt>
            <c:idx val="4"/>
            <c:invertIfNegative val="0"/>
            <c:bubble3D val="0"/>
            <c:spPr>
              <a:solidFill>
                <a:schemeClr val="accent4"/>
              </a:solidFill>
              <a:ln w="9525" cap="flat" cmpd="sng" algn="ctr">
                <a:solidFill>
                  <a:schemeClr val="lt1">
                    <a:alpha val="50000"/>
                  </a:schemeClr>
                </a:solidFill>
                <a:round/>
              </a:ln>
              <a:effectLst/>
            </c:spPr>
            <c:extLst>
              <c:ext xmlns:c16="http://schemas.microsoft.com/office/drawing/2014/chart" uri="{C3380CC4-5D6E-409C-BE32-E72D297353CC}">
                <c16:uniqueId val="{00000007-54F8-43A8-8A0F-397D0447E74E}"/>
              </c:ext>
            </c:extLst>
          </c:dPt>
          <c:dPt>
            <c:idx val="5"/>
            <c:invertIfNegative val="0"/>
            <c:bubble3D val="0"/>
            <c:spPr>
              <a:solidFill>
                <a:srgbClr val="0070C0"/>
              </a:solidFill>
              <a:ln w="9525" cap="flat" cmpd="sng" algn="ctr">
                <a:solidFill>
                  <a:schemeClr val="lt1">
                    <a:alpha val="50000"/>
                  </a:schemeClr>
                </a:solidFill>
                <a:round/>
              </a:ln>
              <a:effectLst/>
            </c:spPr>
            <c:extLst>
              <c:ext xmlns:c16="http://schemas.microsoft.com/office/drawing/2014/chart" uri="{C3380CC4-5D6E-409C-BE32-E72D297353CC}">
                <c16:uniqueId val="{00000009-54F8-43A8-8A0F-397D0447E74E}"/>
              </c:ext>
            </c:extLst>
          </c:dPt>
          <c:dPt>
            <c:idx val="6"/>
            <c:invertIfNegative val="0"/>
            <c:bubble3D val="0"/>
            <c:spPr>
              <a:solidFill>
                <a:schemeClr val="bg2">
                  <a:lumMod val="5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54F8-43A8-8A0F-397D0447E74E}"/>
              </c:ext>
            </c:extLst>
          </c:dPt>
          <c:dPt>
            <c:idx val="7"/>
            <c:invertIfNegative val="0"/>
            <c:bubble3D val="0"/>
            <c:spPr>
              <a:solidFill>
                <a:schemeClr val="accent6">
                  <a:lumMod val="60000"/>
                  <a:lumOff val="4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54F8-43A8-8A0F-397D0447E74E}"/>
              </c:ext>
            </c:extLst>
          </c:dPt>
          <c:dPt>
            <c:idx val="8"/>
            <c:invertIfNegative val="0"/>
            <c:bubble3D val="0"/>
            <c:spPr>
              <a:solidFill>
                <a:schemeClr val="accent4">
                  <a:lumMod val="7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54F8-43A8-8A0F-397D0447E74E}"/>
              </c:ext>
            </c:extLst>
          </c:dPt>
          <c:dPt>
            <c:idx val="9"/>
            <c:invertIfNegative val="0"/>
            <c:bubble3D val="0"/>
            <c:spPr>
              <a:solidFill>
                <a:schemeClr val="bg1">
                  <a:lumMod val="7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54F8-43A8-8A0F-397D0447E74E}"/>
              </c:ext>
            </c:extLst>
          </c:dPt>
          <c:dLbls>
            <c:dLbl>
              <c:idx val="0"/>
              <c:layout>
                <c:manualLayout>
                  <c:x val="1.2698409524207093E-2"/>
                  <c:y val="8.06005204142115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F8-43A8-8A0F-397D0447E74E}"/>
                </c:ext>
              </c:extLst>
            </c:dLbl>
            <c:dLbl>
              <c:idx val="1"/>
              <c:layout>
                <c:manualLayout>
                  <c:x val="1.5873011905258836E-2"/>
                  <c:y val="5.12865845267842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F8-43A8-8A0F-397D0447E74E}"/>
                </c:ext>
              </c:extLst>
            </c:dLbl>
            <c:dLbl>
              <c:idx val="2"/>
              <c:layout>
                <c:manualLayout>
                  <c:x val="1.5873011905258867E-2"/>
                  <c:y val="7.56128093327199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F8-43A8-8A0F-397D0447E74E}"/>
                </c:ext>
              </c:extLst>
            </c:dLbl>
            <c:dLbl>
              <c:idx val="3"/>
              <c:layout>
                <c:manualLayout>
                  <c:x val="1.7460313095784753E-2"/>
                  <c:y val="3.25091882990089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4F8-43A8-8A0F-397D0447E74E}"/>
                </c:ext>
              </c:extLst>
            </c:dLbl>
            <c:dLbl>
              <c:idx val="5"/>
              <c:layout>
                <c:manualLayout>
                  <c:x val="0"/>
                  <c:y val="2.02109835194666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4F8-43A8-8A0F-397D0447E7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Graficas!$B$7:$B$20</c15:sqref>
                  </c15:fullRef>
                </c:ext>
              </c:extLst>
              <c:f>(Graficas!$B$7:$B$14,Graficas!$B$16:$B$18)</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Graficas!$F$7:$F$20</c15:sqref>
                  </c15:fullRef>
                </c:ext>
              </c:extLst>
              <c:f>(Graficas!$F$7:$F$14,Graficas!$F$16:$F$18)</c:f>
              <c:numCache>
                <c:formatCode>0.0%</c:formatCode>
                <c:ptCount val="11"/>
                <c:pt idx="0">
                  <c:v>0.16377405672313228</c:v>
                </c:pt>
                <c:pt idx="1">
                  <c:v>-0.61255205723442863</c:v>
                </c:pt>
                <c:pt idx="2">
                  <c:v>0.10072871384072912</c:v>
                </c:pt>
                <c:pt idx="3">
                  <c:v>0.14918197642141462</c:v>
                </c:pt>
                <c:pt idx="4">
                  <c:v>-0.35006534617615215</c:v>
                </c:pt>
                <c:pt idx="5">
                  <c:v>-0.15890454484726257</c:v>
                </c:pt>
                <c:pt idx="6">
                  <c:v>-8.0416737756520029E-2</c:v>
                </c:pt>
                <c:pt idx="7">
                  <c:v>5.832684373111463E-2</c:v>
                </c:pt>
                <c:pt idx="8">
                  <c:v>0.44685122529587851</c:v>
                </c:pt>
                <c:pt idx="9">
                  <c:v>0.3149634512933952</c:v>
                </c:pt>
                <c:pt idx="10">
                  <c:v>-0.53895860269944118</c:v>
                </c:pt>
              </c:numCache>
            </c:numRef>
          </c:val>
          <c:extLst>
            <c:ext xmlns:c15="http://schemas.microsoft.com/office/drawing/2012/chart" uri="{02D57815-91ED-43cb-92C2-25804820EDAC}">
              <c15:categoryFilterExceptions>
                <c15:categoryFilterException>
                  <c15:sqref>Graficas!$F$15</c15:sqref>
                  <c15:spPr xmlns:c15="http://schemas.microsoft.com/office/drawing/2012/chart">
                    <a:solidFill>
                      <a:schemeClr val="accent2"/>
                    </a:solidFill>
                    <a:ln w="9525" cap="flat" cmpd="sng" algn="ctr">
                      <a:solidFill>
                        <a:schemeClr val="lt1">
                          <a:alpha val="50000"/>
                        </a:schemeClr>
                      </a:solidFill>
                      <a:round/>
                    </a:ln>
                    <a:effectLst/>
                  </c15:spPr>
                  <c15:invertIfNegative val="0"/>
                  <c15:bubble3D val="0"/>
                </c15:categoryFilterException>
              </c15:categoryFilterExceptions>
            </c:ext>
            <c:ext xmlns:c16="http://schemas.microsoft.com/office/drawing/2014/chart" uri="{C3380CC4-5D6E-409C-BE32-E72D297353CC}">
              <c16:uniqueId val="{00000013-54F8-43A8-8A0F-397D0447E74E}"/>
            </c:ext>
          </c:extLst>
        </c:ser>
        <c:dLbls>
          <c:dLblPos val="inEnd"/>
          <c:showLegendKey val="0"/>
          <c:showVal val="1"/>
          <c:showCatName val="0"/>
          <c:showSerName val="0"/>
          <c:showPercent val="0"/>
          <c:showBubbleSize val="0"/>
        </c:dLbls>
        <c:gapWidth val="65"/>
        <c:axId val="755107792"/>
        <c:axId val="755108880"/>
      </c:barChart>
      <c:catAx>
        <c:axId val="755107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crossAx val="755107792"/>
        <c:crosses val="autoZero"/>
        <c:crossBetween val="between"/>
      </c:valAx>
      <c:spPr>
        <a:noFill/>
        <a:ln>
          <a:noFill/>
        </a:ln>
        <a:effectLst/>
      </c:spPr>
    </c:plotArea>
    <c:plotVisOnly val="1"/>
    <c:dispBlanksAs val="gap"/>
    <c:showDLblsOverMax val="0"/>
  </c:chart>
  <c:spPr>
    <a:solidFill>
      <a:schemeClr val="tx2">
        <a:lumMod val="20000"/>
        <a:lumOff val="80000"/>
      </a:schemeClr>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sz="1800" b="1" i="0" cap="all" baseline="0">
                <a:effectLst/>
              </a:rPr>
              <a:t>Participacion %</a:t>
            </a:r>
            <a:endParaRPr lang="es-CO">
              <a:effectLst/>
            </a:endParaRP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Graficas!$E$6</c:f>
              <c:strCache>
                <c:ptCount val="1"/>
                <c:pt idx="0">
                  <c:v>PARTICIPACION %</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4BF-4729-9B15-CF8910F6645E}"/>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4BF-4729-9B15-CF8910F6645E}"/>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4BF-4729-9B15-CF8910F6645E}"/>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4BF-4729-9B15-CF8910F6645E}"/>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4BF-4729-9B15-CF8910F6645E}"/>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4BF-4729-9B15-CF8910F6645E}"/>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4BF-4729-9B15-CF8910F6645E}"/>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14BF-4729-9B15-CF8910F6645E}"/>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14BF-4729-9B15-CF8910F6645E}"/>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14BF-4729-9B15-CF8910F6645E}"/>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5-14BF-4729-9B15-CF8910F6645E}"/>
              </c:ext>
            </c:extLst>
          </c:dPt>
          <c:dLbls>
            <c:dLbl>
              <c:idx val="0"/>
              <c:layout>
                <c:manualLayout>
                  <c:x val="-1.7369849224237972E-2"/>
                  <c:y val="-7.322654814088173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BF-4729-9B15-CF8910F6645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3-14BF-4729-9B15-CF8910F6645E}"/>
                </c:ext>
              </c:extLst>
            </c:dLbl>
            <c:dLbl>
              <c:idx val="2"/>
              <c:layout>
                <c:manualLayout>
                  <c:x val="0"/>
                  <c:y val="9.763539752117541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BF-4729-9B15-CF8910F6645E}"/>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7-14BF-4729-9B15-CF8910F6645E}"/>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9-14BF-4729-9B15-CF8910F6645E}"/>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B-14BF-4729-9B15-CF8910F6645E}"/>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D-14BF-4729-9B15-CF8910F6645E}"/>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0F-14BF-4729-9B15-CF8910F6645E}"/>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1-14BF-4729-9B15-CF8910F6645E}"/>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3-14BF-4729-9B15-CF8910F6645E}"/>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5-14BF-4729-9B15-CF8910F6645E}"/>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Graficas!$B$7:$B$20</c15:sqref>
                  </c15:fullRef>
                </c:ext>
              </c:extLst>
              <c:f>(Graficas!$B$7:$B$14,Graficas!$B$16:$B$18)</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Graficas!$E$7:$E$20</c15:sqref>
                  </c15:fullRef>
                </c:ext>
              </c:extLst>
              <c:f>(Graficas!$E$7:$E$14,Graficas!$E$16:$E$18)</c:f>
              <c:numCache>
                <c:formatCode>0.0%</c:formatCode>
                <c:ptCount val="11"/>
                <c:pt idx="0">
                  <c:v>9.1380988200029239E-2</c:v>
                </c:pt>
                <c:pt idx="1">
                  <c:v>5.7715297551795127E-3</c:v>
                </c:pt>
                <c:pt idx="2">
                  <c:v>0.10935680209203115</c:v>
                </c:pt>
                <c:pt idx="3">
                  <c:v>0.15346925904822234</c:v>
                </c:pt>
                <c:pt idx="4">
                  <c:v>2.5656781435584357E-2</c:v>
                </c:pt>
                <c:pt idx="5">
                  <c:v>0.19813201444862094</c:v>
                </c:pt>
                <c:pt idx="6">
                  <c:v>2.3922078178157065E-2</c:v>
                </c:pt>
                <c:pt idx="7">
                  <c:v>0.15217038524173279</c:v>
                </c:pt>
                <c:pt idx="8">
                  <c:v>0.10501248462823906</c:v>
                </c:pt>
                <c:pt idx="9">
                  <c:v>0.11661802531633332</c:v>
                </c:pt>
                <c:pt idx="10">
                  <c:v>1.8509651655870197E-2</c:v>
                </c:pt>
              </c:numCache>
            </c:numRef>
          </c:val>
          <c:extLst>
            <c:ext xmlns:c15="http://schemas.microsoft.com/office/drawing/2012/chart" uri="{02D57815-91ED-43cb-92C2-25804820EDAC}">
              <c15:categoryFilterExceptions>
                <c15:categoryFilterException>
                  <c15:sqref>Graficas!$E$15</c15:sqref>
                  <c15:spPr xmlns:c15="http://schemas.microsoft.com/office/drawing/2012/chart">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15:spPr>
                  <c15:bubble3D val="0"/>
                  <c15: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CO"/>
                      </a:p>
                    </c:txPr>
                    <c:dLblPos val="outEnd"/>
                    <c:showLegendKey val="0"/>
                    <c:showVal val="1"/>
                    <c:showCatName val="1"/>
                    <c:showSerName val="0"/>
                    <c:showPercent val="0"/>
                    <c:showBubbleSize val="0"/>
                    <c:extLst>
                      <c:ext xmlns:c16="http://schemas.microsoft.com/office/drawing/2014/chart" uri="{C3380CC4-5D6E-409C-BE32-E72D297353CC}">
                        <c16:uniqueId val="{00000017-C08E-45CB-9BCB-609AE7F3D670}"/>
                      </c:ext>
                    </c:extLst>
                  </c15:dLbl>
                </c15:categoryFilterException>
              </c15:categoryFilterExceptions>
            </c:ext>
            <c:ext xmlns:c16="http://schemas.microsoft.com/office/drawing/2014/chart" uri="{C3380CC4-5D6E-409C-BE32-E72D297353CC}">
              <c16:uniqueId val="{00000016-14BF-4729-9B15-CF8910F6645E}"/>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CFF391D-A011-4BF4-BD27-4A5709F8D029}"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519CA1A2-16B9-47C1-90AD-2CB6B232148A}"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0012674B-3822-40E5-A940-2942B4D5849C}" type="presOf" srcId="{0F8C2BCC-AA10-4984-8155-700AB3494C7E}" destId="{10ABE0D2-B663-4ECD-81F0-F5199053308E}" srcOrd="0" destOrd="0" presId="urn:microsoft.com/office/officeart/2005/8/layout/arrow6"/>
    <dgm:cxn modelId="{6EFFF52F-3382-457A-BC35-DF0C1F3915AD}" type="presParOf" srcId="{6C04C486-E73C-44D2-8447-1F2617F66B56}" destId="{6E188A49-09A8-4F2B-828D-D1856F63D85D}" srcOrd="0" destOrd="0" presId="urn:microsoft.com/office/officeart/2005/8/layout/arrow6"/>
    <dgm:cxn modelId="{40F91DF7-9614-4557-B7E8-A8A491A08060}" type="presParOf" srcId="{6C04C486-E73C-44D2-8447-1F2617F66B56}" destId="{10ABE0D2-B663-4ECD-81F0-F5199053308E}" srcOrd="1" destOrd="0" presId="urn:microsoft.com/office/officeart/2005/8/layout/arrow6"/>
    <dgm:cxn modelId="{0DE594FC-62E1-4AA7-A62C-C253DF71A17F}"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EF40AC1E-1ACA-45A8-B492-8E8B84718E72}" type="presOf" srcId="{0F8C2BCC-AA10-4984-8155-700AB3494C7E}" destId="{10ABE0D2-B663-4ECD-81F0-F5199053308E}" srcOrd="0" destOrd="0" presId="urn:microsoft.com/office/officeart/2005/8/layout/arrow6"/>
    <dgm:cxn modelId="{16C9A341-18A9-4E59-A261-1CB43713F66B}" type="presOf" srcId="{68F7D726-AF0A-4AF7-9546-A7EDBD1F3B11}" destId="{96B3249A-9A0B-43AB-8EDB-F95E519C1FB5}"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E742890B-026E-411A-8C6B-69B6D134F0D5}" type="presOf" srcId="{E74D16AB-5F8F-4E8F-BC84-5572B0FB785A}" destId="{6C04C486-E73C-44D2-8447-1F2617F66B56}" srcOrd="0" destOrd="0" presId="urn:microsoft.com/office/officeart/2005/8/layout/arrow6"/>
    <dgm:cxn modelId="{FA0B26D5-2689-4C6C-AE4E-6C403A237C9D}" type="presParOf" srcId="{6C04C486-E73C-44D2-8447-1F2617F66B56}" destId="{6E188A49-09A8-4F2B-828D-D1856F63D85D}" srcOrd="0" destOrd="0" presId="urn:microsoft.com/office/officeart/2005/8/layout/arrow6"/>
    <dgm:cxn modelId="{83FAEE1D-162E-4D38-B3AA-C129885758C9}" type="presParOf" srcId="{6C04C486-E73C-44D2-8447-1F2617F66B56}" destId="{10ABE0D2-B663-4ECD-81F0-F5199053308E}" srcOrd="1" destOrd="0" presId="urn:microsoft.com/office/officeart/2005/8/layout/arrow6"/>
    <dgm:cxn modelId="{8B831F6F-0B71-46CE-B68F-02990A88E6E2}"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9ED53EE4-B171-4636-9D99-1391B42ECD4C}" type="presOf" srcId="{68F7D726-AF0A-4AF7-9546-A7EDBD1F3B11}" destId="{96B3249A-9A0B-43AB-8EDB-F95E519C1FB5}" srcOrd="0" destOrd="0" presId="urn:microsoft.com/office/officeart/2005/8/layout/arrow6"/>
    <dgm:cxn modelId="{D3BFB3CE-2905-4DD3-8121-2E93B91E072D}" type="presOf" srcId="{E74D16AB-5F8F-4E8F-BC84-5572B0FB785A}" destId="{6C04C486-E73C-44D2-8447-1F2617F66B56}"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28CFF940-33A4-467A-9839-0471E482556F}" type="presOf" srcId="{E74D16AB-5F8F-4E8F-BC84-5572B0FB785A}" destId="{6C04C486-E73C-44D2-8447-1F2617F66B56}"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A972822E-36EE-4DAC-84C3-99917CE43510}" type="presOf" srcId="{0F8C2BCC-AA10-4984-8155-700AB3494C7E}" destId="{10ABE0D2-B663-4ECD-81F0-F5199053308E}" srcOrd="0" destOrd="0" presId="urn:microsoft.com/office/officeart/2005/8/layout/arrow6"/>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F0C2C18C-27CA-4F85-B34C-2DB9997E3B22}"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61127AD-FF8C-4688-980B-DA58ECE9209F}"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977DC02F-7EBE-42CE-AA2C-FDC9DC7D5419}" type="presOf" srcId="{0F8C2BCC-AA10-4984-8155-700AB3494C7E}" destId="{10ABE0D2-B663-4ECD-81F0-F5199053308E}" srcOrd="0" destOrd="0" presId="urn:microsoft.com/office/officeart/2005/8/layout/arrow6"/>
    <dgm:cxn modelId="{D0A5962C-0866-4AC8-9006-A65F2DE41F5B}" type="presParOf" srcId="{6C04C486-E73C-44D2-8447-1F2617F66B56}" destId="{6E188A49-09A8-4F2B-828D-D1856F63D85D}" srcOrd="0" destOrd="0" presId="urn:microsoft.com/office/officeart/2005/8/layout/arrow6"/>
    <dgm:cxn modelId="{099B7A6D-EBD7-464C-8C30-53A01725779C}" type="presParOf" srcId="{6C04C486-E73C-44D2-8447-1F2617F66B56}" destId="{10ABE0D2-B663-4ECD-81F0-F5199053308E}" srcOrd="1" destOrd="0" presId="urn:microsoft.com/office/officeart/2005/8/layout/arrow6"/>
    <dgm:cxn modelId="{FD253FA0-B327-4AE7-B56F-59EBAECCBBF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6A42A404-B2A4-43B0-8850-C05E574B7BE6}"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1AAE6A9A-0EB6-4FA4-9CAF-53061C7F26B2}" type="presOf" srcId="{0F8C2BCC-AA10-4984-8155-700AB3494C7E}" destId="{10ABE0D2-B663-4ECD-81F0-F5199053308E}"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89FF102-0380-484D-ABD0-FE8F22A8233A}" type="presOf" srcId="{E74D16AB-5F8F-4E8F-BC84-5572B0FB785A}" destId="{6C04C486-E73C-44D2-8447-1F2617F66B56}"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39ADBFA1-8CBA-4AA8-9661-B6D4CDCDC799}" type="presOf" srcId="{68F7D726-AF0A-4AF7-9546-A7EDBD1F3B11}" destId="{96B3249A-9A0B-43AB-8EDB-F95E519C1FB5}" srcOrd="0" destOrd="0" presId="urn:microsoft.com/office/officeart/2005/8/layout/arrow6"/>
    <dgm:cxn modelId="{DB69E055-16E5-495F-8884-118CC22D6465}" type="presParOf" srcId="{6C04C486-E73C-44D2-8447-1F2617F66B56}" destId="{6E188A49-09A8-4F2B-828D-D1856F63D85D}" srcOrd="0" destOrd="0" presId="urn:microsoft.com/office/officeart/2005/8/layout/arrow6"/>
    <dgm:cxn modelId="{42DD8CCD-54D7-4387-A9AF-6A8C32C53A41}" type="presParOf" srcId="{6C04C486-E73C-44D2-8447-1F2617F66B56}" destId="{10ABE0D2-B663-4ECD-81F0-F5199053308E}" srcOrd="1" destOrd="0" presId="urn:microsoft.com/office/officeart/2005/8/layout/arrow6"/>
    <dgm:cxn modelId="{6D711801-E1BC-485E-8277-AFC376749B34}"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EE57B843-ED70-4FC8-BC9E-8ABBBE28DCF6}" type="presOf" srcId="{E74D16AB-5F8F-4E8F-BC84-5572B0FB785A}" destId="{6C04C486-E73C-44D2-8447-1F2617F66B56}" srcOrd="0" destOrd="0" presId="urn:microsoft.com/office/officeart/2005/8/layout/arrow6"/>
    <dgm:cxn modelId="{721EF37D-EFC6-4A71-B21D-E66330E366CF}" type="presOf" srcId="{68F7D726-AF0A-4AF7-9546-A7EDBD1F3B11}" destId="{96B3249A-9A0B-43AB-8EDB-F95E519C1FB5}" srcOrd="0" destOrd="0" presId="urn:microsoft.com/office/officeart/2005/8/layout/arrow6"/>
    <dgm:cxn modelId="{41583045-5787-4A87-AD27-757D34698D29}" type="presOf" srcId="{0F8C2BCC-AA10-4984-8155-700AB3494C7E}" destId="{10ABE0D2-B663-4ECD-81F0-F5199053308E}" srcOrd="0" destOrd="0" presId="urn:microsoft.com/office/officeart/2005/8/layout/arrow6"/>
    <dgm:cxn modelId="{9D75B72B-EDB6-472A-945E-39440AE0AA07}" type="presParOf" srcId="{6C04C486-E73C-44D2-8447-1F2617F66B56}" destId="{6E188A49-09A8-4F2B-828D-D1856F63D85D}" srcOrd="0" destOrd="0" presId="urn:microsoft.com/office/officeart/2005/8/layout/arrow6"/>
    <dgm:cxn modelId="{D63F0829-A2E4-4F4A-A56E-491D43851386}" type="presParOf" srcId="{6C04C486-E73C-44D2-8447-1F2617F66B56}" destId="{10ABE0D2-B663-4ECD-81F0-F5199053308E}" srcOrd="1" destOrd="0" presId="urn:microsoft.com/office/officeart/2005/8/layout/arrow6"/>
    <dgm:cxn modelId="{D2ACDAA7-57C6-4994-9337-8908F0291BC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06781007-FCFC-40E6-BB97-29E0B884FDB7}"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18A9E8E1-4A66-4099-BDF6-F89DBDD37A95}" type="presOf" srcId="{0F8C2BCC-AA10-4984-8155-700AB3494C7E}" destId="{10ABE0D2-B663-4ECD-81F0-F5199053308E}" srcOrd="0" destOrd="0" presId="urn:microsoft.com/office/officeart/2005/8/layout/arrow6"/>
    <dgm:cxn modelId="{B12E2CF0-8EC3-4EC6-9D84-3F6A95023314}" type="presOf" srcId="{E74D16AB-5F8F-4E8F-BC84-5572B0FB785A}" destId="{6C04C486-E73C-44D2-8447-1F2617F66B56}" srcOrd="0" destOrd="0" presId="urn:microsoft.com/office/officeart/2005/8/layout/arrow6"/>
    <dgm:cxn modelId="{49BDAC2C-B9C9-4CF3-8315-211DEAE988B9}" type="presParOf" srcId="{6C04C486-E73C-44D2-8447-1F2617F66B56}" destId="{6E188A49-09A8-4F2B-828D-D1856F63D85D}" srcOrd="0" destOrd="0" presId="urn:microsoft.com/office/officeart/2005/8/layout/arrow6"/>
    <dgm:cxn modelId="{CE921B9E-15D0-4E6B-AB75-6DAA1A152124}" type="presParOf" srcId="{6C04C486-E73C-44D2-8447-1F2617F66B56}" destId="{10ABE0D2-B663-4ECD-81F0-F5199053308E}" srcOrd="1" destOrd="0" presId="urn:microsoft.com/office/officeart/2005/8/layout/arrow6"/>
    <dgm:cxn modelId="{B21397AD-63A3-471A-B1C3-C1B238881BCC}"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ADD679AB-1775-4098-A42D-174227CBE6FC}" type="presOf" srcId="{68F7D726-AF0A-4AF7-9546-A7EDBD1F3B11}" destId="{96B3249A-9A0B-43AB-8EDB-F95E519C1FB5}" srcOrd="0" destOrd="0" presId="urn:microsoft.com/office/officeart/2005/8/layout/arrow6"/>
    <dgm:cxn modelId="{DCEE1ACC-A47C-4368-A02D-34E97574B7C9}" srcId="{E74D16AB-5F8F-4E8F-BC84-5572B0FB785A}" destId="{0F8C2BCC-AA10-4984-8155-700AB3494C7E}" srcOrd="0" destOrd="0" parTransId="{33A95305-3853-4751-ADCB-04E356297689}" sibTransId="{B3833431-767D-459F-A5BD-84C286552A0C}"/>
    <dgm:cxn modelId="{DF0A2DBE-EA61-470A-AE80-C0478BF0838E}" type="presOf" srcId="{0F8C2BCC-AA10-4984-8155-700AB3494C7E}" destId="{10ABE0D2-B663-4ECD-81F0-F5199053308E}" srcOrd="0" destOrd="0" presId="urn:microsoft.com/office/officeart/2005/8/layout/arrow6"/>
    <dgm:cxn modelId="{2B2861D0-ED33-4684-878F-212ECB93D07D}" type="presOf" srcId="{E74D16AB-5F8F-4E8F-BC84-5572B0FB785A}" destId="{6C04C486-E73C-44D2-8447-1F2617F66B56}" srcOrd="0" destOrd="0" presId="urn:microsoft.com/office/officeart/2005/8/layout/arrow6"/>
    <dgm:cxn modelId="{49FEC3D5-647D-443C-81B7-F91FD7C548F4}" type="presParOf" srcId="{6C04C486-E73C-44D2-8447-1F2617F66B56}" destId="{6E188A49-09A8-4F2B-828D-D1856F63D85D}" srcOrd="0" destOrd="0" presId="urn:microsoft.com/office/officeart/2005/8/layout/arrow6"/>
    <dgm:cxn modelId="{44EC218E-4D14-4512-B9B6-787A33C4A602}" type="presParOf" srcId="{6C04C486-E73C-44D2-8447-1F2617F66B56}" destId="{10ABE0D2-B663-4ECD-81F0-F5199053308E}" srcOrd="1" destOrd="0" presId="urn:microsoft.com/office/officeart/2005/8/layout/arrow6"/>
    <dgm:cxn modelId="{7BB6F2D6-CB71-4BD4-925D-D08E57927F3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4051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5386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53866"/>
        <a:ext cx="534352" cy="317373"/>
      </dsp:txXfrm>
    </dsp:sp>
    <dsp:sp modelId="{96B3249A-9A0B-43AB-8EDB-F95E519C1FB5}">
      <dsp:nvSpPr>
        <dsp:cNvPr id="0" name=""/>
        <dsp:cNvSpPr/>
      </dsp:nvSpPr>
      <dsp:spPr>
        <a:xfrm>
          <a:off x="809625" y="55749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7498"/>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43177"/>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56525"/>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56525"/>
        <a:ext cx="534352" cy="317373"/>
      </dsp:txXfrm>
    </dsp:sp>
    <dsp:sp modelId="{96B3249A-9A0B-43AB-8EDB-F95E519C1FB5}">
      <dsp:nvSpPr>
        <dsp:cNvPr id="0" name=""/>
        <dsp:cNvSpPr/>
      </dsp:nvSpPr>
      <dsp:spPr>
        <a:xfrm>
          <a:off x="809625" y="660157"/>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60157"/>
        <a:ext cx="631507" cy="31737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435769"/>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549116"/>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549116"/>
        <a:ext cx="534352" cy="317373"/>
      </dsp:txXfrm>
    </dsp:sp>
    <dsp:sp modelId="{96B3249A-9A0B-43AB-8EDB-F95E519C1FB5}">
      <dsp:nvSpPr>
        <dsp:cNvPr id="0" name=""/>
        <dsp:cNvSpPr/>
      </dsp:nvSpPr>
      <dsp:spPr>
        <a:xfrm>
          <a:off x="809625" y="652748"/>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652748"/>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10.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4.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5.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6.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7.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8.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9.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10.xml.rels><?xml version="1.0" encoding="UTF-8" standalone="yes"?>
<Relationships xmlns="http://schemas.openxmlformats.org/package/2006/relationships"><Relationship Id="rId3" Type="http://schemas.openxmlformats.org/officeDocument/2006/relationships/diagramLayout" Target="../diagrams/layout10.xml"/><Relationship Id="rId2" Type="http://schemas.openxmlformats.org/officeDocument/2006/relationships/diagramData" Target="../diagrams/data10.xml"/><Relationship Id="rId1" Type="http://schemas.openxmlformats.org/officeDocument/2006/relationships/hyperlink" Target="#CONTENIDO!A1"/><Relationship Id="rId6" Type="http://schemas.microsoft.com/office/2007/relationships/diagramDrawing" Target="../diagrams/drawing10.xml"/><Relationship Id="rId5" Type="http://schemas.openxmlformats.org/officeDocument/2006/relationships/diagramColors" Target="../diagrams/colors10.xml"/><Relationship Id="rId4" Type="http://schemas.openxmlformats.org/officeDocument/2006/relationships/diagramQuickStyle" Target="../diagrams/quickStyle10.xml"/></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CONTENIDO!A1"/><Relationship Id="rId1" Type="http://schemas.openxmlformats.org/officeDocument/2006/relationships/chart" Target="../charts/chart1.xml"/><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_rels/drawing4.xml.rels><?xml version="1.0" encoding="UTF-8" standalone="yes"?>
<Relationships xmlns="http://schemas.openxmlformats.org/package/2006/relationships"><Relationship Id="rId3" Type="http://schemas.openxmlformats.org/officeDocument/2006/relationships/diagramLayout" Target="../diagrams/layout4.xml"/><Relationship Id="rId2" Type="http://schemas.openxmlformats.org/officeDocument/2006/relationships/diagramData" Target="../diagrams/data4.xml"/><Relationship Id="rId1" Type="http://schemas.openxmlformats.org/officeDocument/2006/relationships/hyperlink" Target="#CONTENIDO!A1"/><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s>
</file>

<file path=xl/drawings/_rels/drawing5.xml.rels><?xml version="1.0" encoding="UTF-8" standalone="yes"?>
<Relationships xmlns="http://schemas.openxmlformats.org/package/2006/relationships"><Relationship Id="rId3" Type="http://schemas.openxmlformats.org/officeDocument/2006/relationships/diagramLayout" Target="../diagrams/layout5.xml"/><Relationship Id="rId2" Type="http://schemas.openxmlformats.org/officeDocument/2006/relationships/diagramData" Target="../diagrams/data5.xml"/><Relationship Id="rId1" Type="http://schemas.openxmlformats.org/officeDocument/2006/relationships/hyperlink" Target="#CONTENIDO!A1"/><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6.xml.rels><?xml version="1.0" encoding="UTF-8" standalone="yes"?>
<Relationships xmlns="http://schemas.openxmlformats.org/package/2006/relationships"><Relationship Id="rId3" Type="http://schemas.openxmlformats.org/officeDocument/2006/relationships/diagramLayout" Target="../diagrams/layout6.xml"/><Relationship Id="rId2" Type="http://schemas.openxmlformats.org/officeDocument/2006/relationships/diagramData" Target="../diagrams/data6.xml"/><Relationship Id="rId1" Type="http://schemas.openxmlformats.org/officeDocument/2006/relationships/hyperlink" Target="#CONTENIDO!A1"/><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s>
</file>

<file path=xl/drawings/_rels/drawing7.xml.rels><?xml version="1.0" encoding="UTF-8" standalone="yes"?>
<Relationships xmlns="http://schemas.openxmlformats.org/package/2006/relationships"><Relationship Id="rId3" Type="http://schemas.openxmlformats.org/officeDocument/2006/relationships/diagramLayout" Target="../diagrams/layout7.xml"/><Relationship Id="rId2" Type="http://schemas.openxmlformats.org/officeDocument/2006/relationships/diagramData" Target="../diagrams/data7.xml"/><Relationship Id="rId1" Type="http://schemas.openxmlformats.org/officeDocument/2006/relationships/hyperlink" Target="#CONTENIDO!A1"/><Relationship Id="rId6" Type="http://schemas.microsoft.com/office/2007/relationships/diagramDrawing" Target="../diagrams/drawing7.xml"/><Relationship Id="rId5" Type="http://schemas.openxmlformats.org/officeDocument/2006/relationships/diagramColors" Target="../diagrams/colors7.xml"/><Relationship Id="rId4" Type="http://schemas.openxmlformats.org/officeDocument/2006/relationships/diagramQuickStyle" Target="../diagrams/quickStyle7.xml"/></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8.xml"/><Relationship Id="rId2" Type="http://schemas.openxmlformats.org/officeDocument/2006/relationships/diagramData" Target="../diagrams/data8.xml"/><Relationship Id="rId1" Type="http://schemas.openxmlformats.org/officeDocument/2006/relationships/hyperlink" Target="#CONTENIDO!A1"/><Relationship Id="rId6" Type="http://schemas.microsoft.com/office/2007/relationships/diagramDrawing" Target="../diagrams/drawing8.xml"/><Relationship Id="rId5" Type="http://schemas.openxmlformats.org/officeDocument/2006/relationships/diagramColors" Target="../diagrams/colors8.xml"/><Relationship Id="rId4" Type="http://schemas.openxmlformats.org/officeDocument/2006/relationships/diagramQuickStyle" Target="../diagrams/quickStyle8.xml"/></Relationships>
</file>

<file path=xl/drawings/_rels/drawing9.xml.rels><?xml version="1.0" encoding="UTF-8" standalone="yes"?>
<Relationships xmlns="http://schemas.openxmlformats.org/package/2006/relationships"><Relationship Id="rId3" Type="http://schemas.openxmlformats.org/officeDocument/2006/relationships/diagramLayout" Target="../diagrams/layout9.xml"/><Relationship Id="rId2" Type="http://schemas.openxmlformats.org/officeDocument/2006/relationships/diagramData" Target="../diagrams/data9.xml"/><Relationship Id="rId1" Type="http://schemas.openxmlformats.org/officeDocument/2006/relationships/hyperlink" Target="#CONTENIDO!A1"/><Relationship Id="rId6" Type="http://schemas.microsoft.com/office/2007/relationships/diagramDrawing" Target="../diagrams/drawing9.xml"/><Relationship Id="rId5" Type="http://schemas.openxmlformats.org/officeDocument/2006/relationships/diagramColors" Target="../diagrams/colors9.xml"/><Relationship Id="rId4" Type="http://schemas.openxmlformats.org/officeDocument/2006/relationships/diagramQuickStyle" Target="../diagrams/quickStyle9.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8</xdr:col>
      <xdr:colOff>400050</xdr:colOff>
      <xdr:row>13</xdr:row>
      <xdr:rowOff>52388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438150</xdr:colOff>
      <xdr:row>3</xdr:row>
      <xdr:rowOff>0</xdr:rowOff>
    </xdr:from>
    <xdr:to>
      <xdr:col>7</xdr:col>
      <xdr:colOff>533400</xdr:colOff>
      <xdr:row>11</xdr:row>
      <xdr:rowOff>138113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314325</xdr:colOff>
      <xdr:row>0</xdr:row>
      <xdr:rowOff>142875</xdr:rowOff>
    </xdr:from>
    <xdr:to>
      <xdr:col>15</xdr:col>
      <xdr:colOff>371475</xdr:colOff>
      <xdr:row>16</xdr:row>
      <xdr:rowOff>742950</xdr:rowOff>
    </xdr:to>
    <xdr:graphicFrame macro="">
      <xdr:nvGraphicFramePr>
        <xdr:cNvPr id="2" name="3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581025</xdr:colOff>
      <xdr:row>1</xdr:row>
      <xdr:rowOff>19050</xdr:rowOff>
    </xdr:from>
    <xdr:to>
      <xdr:col>17</xdr:col>
      <xdr:colOff>676275</xdr:colOff>
      <xdr:row>5</xdr:row>
      <xdr:rowOff>147638</xdr:rowOff>
    </xdr:to>
    <xdr:graphicFrame macro="">
      <xdr:nvGraphicFramePr>
        <xdr:cNvPr id="3" name="Diagrama 2">
          <a:hlinkClick xmlns:r="http://schemas.openxmlformats.org/officeDocument/2006/relationships" r:id="rId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742951</xdr:colOff>
      <xdr:row>0</xdr:row>
      <xdr:rowOff>95250</xdr:rowOff>
    </xdr:from>
    <xdr:to>
      <xdr:col>16</xdr:col>
      <xdr:colOff>133351</xdr:colOff>
      <xdr:row>24</xdr:row>
      <xdr:rowOff>104775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218016</xdr:colOff>
      <xdr:row>22</xdr:row>
      <xdr:rowOff>74084</xdr:rowOff>
    </xdr:from>
    <xdr:to>
      <xdr:col>6</xdr:col>
      <xdr:colOff>437091</xdr:colOff>
      <xdr:row>48</xdr:row>
      <xdr:rowOff>7408</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371474</xdr:colOff>
      <xdr:row>25</xdr:row>
      <xdr:rowOff>38100</xdr:rowOff>
    </xdr:from>
    <xdr:to>
      <xdr:col>15</xdr:col>
      <xdr:colOff>457199</xdr:colOff>
      <xdr:row>37</xdr:row>
      <xdr:rowOff>19050</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7658099" y="4467225"/>
          <a:ext cx="6181725"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variación del 3% en relación al II semestre del 2015</a:t>
          </a:r>
          <a:r>
            <a:rPr lang="es-CO" sz="1100">
              <a:solidFill>
                <a:schemeClr val="dk1"/>
              </a:solidFill>
              <a:effectLst/>
              <a:latin typeface="+mn-lt"/>
              <a:ea typeface="+mn-ea"/>
              <a:cs typeface="+mn-cs"/>
            </a:rPr>
            <a:t>.</a:t>
          </a:r>
        </a:p>
        <a:p>
          <a:endParaRPr lang="es-CO" sz="1100">
            <a:solidFill>
              <a:schemeClr val="dk1"/>
            </a:solidFill>
            <a:effectLst/>
            <a:latin typeface="+mn-lt"/>
            <a:ea typeface="+mn-ea"/>
            <a:cs typeface="+mn-cs"/>
          </a:endParaRPr>
        </a:p>
        <a:p>
          <a:r>
            <a:rPr lang="es-CO" sz="1100" u="sng">
              <a:solidFill>
                <a:schemeClr val="dk1"/>
              </a:solidFill>
              <a:effectLst/>
              <a:latin typeface="+mn-lt"/>
              <a:ea typeface="+mn-ea"/>
              <a:cs typeface="+mn-cs"/>
            </a:rPr>
            <a:t>COSTOS DIRECTOS</a:t>
          </a:r>
          <a:r>
            <a:rPr lang="es-CO" sz="1100">
              <a:solidFill>
                <a:schemeClr val="dk1"/>
              </a:solidFill>
              <a:effectLst/>
              <a:latin typeface="+mn-lt"/>
              <a:ea typeface="+mn-ea"/>
              <a:cs typeface="+mn-cs"/>
            </a:rPr>
            <a:t>: representan el 76% de los costos totales y tuvieron una variación del -1% comparada con el II semestre de 2015.   El  combustible con un peso de participación de 19,8% de los costos totales presento una disminución del 15,9% siendo este el principal jalonador de la disminución.  </a:t>
          </a:r>
        </a:p>
        <a:p>
          <a:endParaRPr lang="es-CO" sz="1100">
            <a:solidFill>
              <a:schemeClr val="dk1"/>
            </a:solidFill>
            <a:effectLst/>
            <a:latin typeface="+mn-lt"/>
            <a:ea typeface="+mn-ea"/>
            <a:cs typeface="+mn-cs"/>
          </a:endParaRPr>
        </a:p>
        <a:p>
          <a:r>
            <a:rPr lang="es-CO" sz="1100">
              <a:solidFill>
                <a:schemeClr val="dk1"/>
              </a:solidFill>
              <a:effectLst/>
              <a:latin typeface="+mn-lt"/>
              <a:ea typeface="+mn-ea"/>
              <a:cs typeface="+mn-cs"/>
            </a:rPr>
            <a:t>En relación a los </a:t>
          </a:r>
          <a:r>
            <a:rPr lang="es-CO" sz="1100" u="sng">
              <a:solidFill>
                <a:schemeClr val="dk1"/>
              </a:solidFill>
              <a:effectLst/>
              <a:latin typeface="+mn-lt"/>
              <a:ea typeface="+mn-ea"/>
              <a:cs typeface="+mn-cs"/>
            </a:rPr>
            <a:t>COSTOS INDIRECTOS</a:t>
          </a:r>
          <a:r>
            <a:rPr lang="es-CO" sz="1100">
              <a:solidFill>
                <a:schemeClr val="dk1"/>
              </a:solidFill>
              <a:effectLst/>
              <a:latin typeface="+mn-lt"/>
              <a:ea typeface="+mn-ea"/>
              <a:cs typeface="+mn-cs"/>
            </a:rPr>
            <a:t> que representan el 24% de los costos totales y mostraron una variación del 19% en comparación al mismo periodo del año inmediatamente anterior, fueron jalonados principalmente por los costos administrativos los cuales aumentaron en 44,7% y por los costos de ventas que incrementaron en 31,5% en el II semestre del 2016.</a:t>
          </a:r>
        </a:p>
        <a:p>
          <a:endParaRPr lang="es-CO" sz="1100" b="0" i="0" u="none" strike="noStrike" baseline="0">
            <a:solidFill>
              <a:schemeClr val="dk1"/>
            </a:solidFill>
            <a:effectLst/>
            <a:latin typeface="+mn-lt"/>
            <a:ea typeface="+mn-ea"/>
            <a:cs typeface="+mn-cs"/>
          </a:endParaRPr>
        </a:p>
      </xdr:txBody>
    </xdr:sp>
    <xdr:clientData/>
  </xdr:twoCellAnchor>
  <xdr:twoCellAnchor>
    <xdr:from>
      <xdr:col>7</xdr:col>
      <xdr:colOff>370415</xdr:colOff>
      <xdr:row>37</xdr:row>
      <xdr:rowOff>137583</xdr:rowOff>
    </xdr:from>
    <xdr:to>
      <xdr:col>15</xdr:col>
      <xdr:colOff>486832</xdr:colOff>
      <xdr:row>44</xdr:row>
      <xdr:rowOff>63500</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7662332" y="6413500"/>
          <a:ext cx="6212417"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dk1"/>
              </a:solidFill>
              <a:effectLst/>
              <a:latin typeface="+mn-lt"/>
              <a:ea typeface="+mn-ea"/>
              <a:cs typeface="+mn-cs"/>
            </a:rPr>
            <a:t>A pesar de su variación negativa del 15,9% en este periodo a causa de la caída del precio del petróleo, e</a:t>
          </a:r>
          <a:r>
            <a:rPr lang="es-CO" sz="1100" u="none">
              <a:solidFill>
                <a:schemeClr val="dk1"/>
              </a:solidFill>
              <a:effectLst/>
              <a:latin typeface="+mn-lt"/>
              <a:ea typeface="+mn-ea"/>
              <a:cs typeface="+mn-cs"/>
            </a:rPr>
            <a:t>l costo de combustible continúa siendo el que tiene mayor peso de participación en el II semestre del 2016.</a:t>
          </a:r>
        </a:p>
        <a:p>
          <a:endParaRPr lang="es-CO" sz="1100" u="none">
            <a:solidFill>
              <a:schemeClr val="dk1"/>
            </a:solidFill>
            <a:effectLst/>
            <a:latin typeface="+mn-lt"/>
            <a:ea typeface="+mn-ea"/>
            <a:cs typeface="+mn-cs"/>
          </a:endParaRPr>
        </a:p>
        <a:p>
          <a:r>
            <a:rPr lang="es-CO" sz="1100" u="none">
              <a:solidFill>
                <a:schemeClr val="dk1"/>
              </a:solidFill>
              <a:effectLst/>
              <a:latin typeface="+mn-lt"/>
              <a:ea typeface="+mn-ea"/>
              <a:cs typeface="+mn-cs"/>
            </a:rPr>
            <a:t>Este costo pasa de tener una participación del 24,2% en el II semestre de 2015 a tener un peso de participación del 19,8% en el II semestre de 2016.</a:t>
          </a:r>
        </a:p>
      </xdr:txBody>
    </xdr:sp>
    <xdr:clientData/>
  </xdr:twoCellAnchor>
  <xdr:twoCellAnchor>
    <xdr:from>
      <xdr:col>16</xdr:col>
      <xdr:colOff>613834</xdr:colOff>
      <xdr:row>2</xdr:row>
      <xdr:rowOff>63500</xdr:rowOff>
    </xdr:from>
    <xdr:to>
      <xdr:col>18</xdr:col>
      <xdr:colOff>709084</xdr:colOff>
      <xdr:row>10</xdr:row>
      <xdr:rowOff>16405</xdr:rowOff>
    </xdr:to>
    <xdr:graphicFrame macro="">
      <xdr:nvGraphicFramePr>
        <xdr:cNvPr id="7" name="Diagrama 6">
          <a:hlinkClick xmlns:r="http://schemas.openxmlformats.org/officeDocument/2006/relationships" r:id="rId3"/>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180975</xdr:colOff>
      <xdr:row>4</xdr:row>
      <xdr:rowOff>142875</xdr:rowOff>
    </xdr:from>
    <xdr:to>
      <xdr:col>22</xdr:col>
      <xdr:colOff>276225</xdr:colOff>
      <xdr:row>12</xdr:row>
      <xdr:rowOff>128588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161925</xdr:colOff>
      <xdr:row>3</xdr:row>
      <xdr:rowOff>123825</xdr:rowOff>
    </xdr:from>
    <xdr:to>
      <xdr:col>10</xdr:col>
      <xdr:colOff>257175</xdr:colOff>
      <xdr:row>11</xdr:row>
      <xdr:rowOff>157163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409575</xdr:colOff>
      <xdr:row>4</xdr:row>
      <xdr:rowOff>0</xdr:rowOff>
    </xdr:from>
    <xdr:to>
      <xdr:col>10</xdr:col>
      <xdr:colOff>504825</xdr:colOff>
      <xdr:row>12</xdr:row>
      <xdr:rowOff>147638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38</xdr:col>
      <xdr:colOff>257175</xdr:colOff>
      <xdr:row>2</xdr:row>
      <xdr:rowOff>19050</xdr:rowOff>
    </xdr:from>
    <xdr:to>
      <xdr:col>40</xdr:col>
      <xdr:colOff>352425</xdr:colOff>
      <xdr:row>7</xdr:row>
      <xdr:rowOff>4763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6</xdr:row>
      <xdr:rowOff>0</xdr:rowOff>
    </xdr:from>
    <xdr:to>
      <xdr:col>13</xdr:col>
      <xdr:colOff>95250</xdr:colOff>
      <xdr:row>14</xdr:row>
      <xdr:rowOff>61913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371475</xdr:colOff>
      <xdr:row>3</xdr:row>
      <xdr:rowOff>152400</xdr:rowOff>
    </xdr:from>
    <xdr:to>
      <xdr:col>14</xdr:col>
      <xdr:colOff>466725</xdr:colOff>
      <xdr:row>8</xdr:row>
      <xdr:rowOff>138113</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8"/>
  <sheetViews>
    <sheetView tabSelected="1" workbookViewId="0">
      <selection activeCell="F5" sqref="F5"/>
    </sheetView>
  </sheetViews>
  <sheetFormatPr baseColWidth="10" defaultRowHeight="15" x14ac:dyDescent="0.25"/>
  <cols>
    <col min="1" max="3" width="11.42578125" style="129"/>
    <col min="4" max="4" width="121.85546875" style="129" customWidth="1"/>
    <col min="5" max="259" width="11.42578125" style="129"/>
    <col min="260" max="260" width="121.85546875" style="129" customWidth="1"/>
    <col min="261" max="515" width="11.42578125" style="129"/>
    <col min="516" max="516" width="121.85546875" style="129" customWidth="1"/>
    <col min="517" max="771" width="11.42578125" style="129"/>
    <col min="772" max="772" width="121.85546875" style="129" customWidth="1"/>
    <col min="773" max="1027" width="11.42578125" style="129"/>
    <col min="1028" max="1028" width="121.85546875" style="129" customWidth="1"/>
    <col min="1029" max="1283" width="11.42578125" style="129"/>
    <col min="1284" max="1284" width="121.85546875" style="129" customWidth="1"/>
    <col min="1285" max="1539" width="11.42578125" style="129"/>
    <col min="1540" max="1540" width="121.85546875" style="129" customWidth="1"/>
    <col min="1541" max="1795" width="11.42578125" style="129"/>
    <col min="1796" max="1796" width="121.85546875" style="129" customWidth="1"/>
    <col min="1797" max="2051" width="11.42578125" style="129"/>
    <col min="2052" max="2052" width="121.85546875" style="129" customWidth="1"/>
    <col min="2053" max="2307" width="11.42578125" style="129"/>
    <col min="2308" max="2308" width="121.85546875" style="129" customWidth="1"/>
    <col min="2309" max="2563" width="11.42578125" style="129"/>
    <col min="2564" max="2564" width="121.85546875" style="129" customWidth="1"/>
    <col min="2565" max="2819" width="11.42578125" style="129"/>
    <col min="2820" max="2820" width="121.85546875" style="129" customWidth="1"/>
    <col min="2821" max="3075" width="11.42578125" style="129"/>
    <col min="3076" max="3076" width="121.85546875" style="129" customWidth="1"/>
    <col min="3077" max="3331" width="11.42578125" style="129"/>
    <col min="3332" max="3332" width="121.85546875" style="129" customWidth="1"/>
    <col min="3333" max="3587" width="11.42578125" style="129"/>
    <col min="3588" max="3588" width="121.85546875" style="129" customWidth="1"/>
    <col min="3589" max="3843" width="11.42578125" style="129"/>
    <col min="3844" max="3844" width="121.85546875" style="129" customWidth="1"/>
    <col min="3845" max="4099" width="11.42578125" style="129"/>
    <col min="4100" max="4100" width="121.85546875" style="129" customWidth="1"/>
    <col min="4101" max="4355" width="11.42578125" style="129"/>
    <col min="4356" max="4356" width="121.85546875" style="129" customWidth="1"/>
    <col min="4357" max="4611" width="11.42578125" style="129"/>
    <col min="4612" max="4612" width="121.85546875" style="129" customWidth="1"/>
    <col min="4613" max="4867" width="11.42578125" style="129"/>
    <col min="4868" max="4868" width="121.85546875" style="129" customWidth="1"/>
    <col min="4869" max="5123" width="11.42578125" style="129"/>
    <col min="5124" max="5124" width="121.85546875" style="129" customWidth="1"/>
    <col min="5125" max="5379" width="11.42578125" style="129"/>
    <col min="5380" max="5380" width="121.85546875" style="129" customWidth="1"/>
    <col min="5381" max="5635" width="11.42578125" style="129"/>
    <col min="5636" max="5636" width="121.85546875" style="129" customWidth="1"/>
    <col min="5637" max="5891" width="11.42578125" style="129"/>
    <col min="5892" max="5892" width="121.85546875" style="129" customWidth="1"/>
    <col min="5893" max="6147" width="11.42578125" style="129"/>
    <col min="6148" max="6148" width="121.85546875" style="129" customWidth="1"/>
    <col min="6149" max="6403" width="11.42578125" style="129"/>
    <col min="6404" max="6404" width="121.85546875" style="129" customWidth="1"/>
    <col min="6405" max="6659" width="11.42578125" style="129"/>
    <col min="6660" max="6660" width="121.85546875" style="129" customWidth="1"/>
    <col min="6661" max="6915" width="11.42578125" style="129"/>
    <col min="6916" max="6916" width="121.85546875" style="129" customWidth="1"/>
    <col min="6917" max="7171" width="11.42578125" style="129"/>
    <col min="7172" max="7172" width="121.85546875" style="129" customWidth="1"/>
    <col min="7173" max="7427" width="11.42578125" style="129"/>
    <col min="7428" max="7428" width="121.85546875" style="129" customWidth="1"/>
    <col min="7429" max="7683" width="11.42578125" style="129"/>
    <col min="7684" max="7684" width="121.85546875" style="129" customWidth="1"/>
    <col min="7685" max="7939" width="11.42578125" style="129"/>
    <col min="7940" max="7940" width="121.85546875" style="129" customWidth="1"/>
    <col min="7941" max="8195" width="11.42578125" style="129"/>
    <col min="8196" max="8196" width="121.85546875" style="129" customWidth="1"/>
    <col min="8197" max="8451" width="11.42578125" style="129"/>
    <col min="8452" max="8452" width="121.85546875" style="129" customWidth="1"/>
    <col min="8453" max="8707" width="11.42578125" style="129"/>
    <col min="8708" max="8708" width="121.85546875" style="129" customWidth="1"/>
    <col min="8709" max="8963" width="11.42578125" style="129"/>
    <col min="8964" max="8964" width="121.85546875" style="129" customWidth="1"/>
    <col min="8965" max="9219" width="11.42578125" style="129"/>
    <col min="9220" max="9220" width="121.85546875" style="129" customWidth="1"/>
    <col min="9221" max="9475" width="11.42578125" style="129"/>
    <col min="9476" max="9476" width="121.85546875" style="129" customWidth="1"/>
    <col min="9477" max="9731" width="11.42578125" style="129"/>
    <col min="9732" max="9732" width="121.85546875" style="129" customWidth="1"/>
    <col min="9733" max="9987" width="11.42578125" style="129"/>
    <col min="9988" max="9988" width="121.85546875" style="129" customWidth="1"/>
    <col min="9989" max="10243" width="11.42578125" style="129"/>
    <col min="10244" max="10244" width="121.85546875" style="129" customWidth="1"/>
    <col min="10245" max="10499" width="11.42578125" style="129"/>
    <col min="10500" max="10500" width="121.85546875" style="129" customWidth="1"/>
    <col min="10501" max="10755" width="11.42578125" style="129"/>
    <col min="10756" max="10756" width="121.85546875" style="129" customWidth="1"/>
    <col min="10757" max="11011" width="11.42578125" style="129"/>
    <col min="11012" max="11012" width="121.85546875" style="129" customWidth="1"/>
    <col min="11013" max="11267" width="11.42578125" style="129"/>
    <col min="11268" max="11268" width="121.85546875" style="129" customWidth="1"/>
    <col min="11269" max="11523" width="11.42578125" style="129"/>
    <col min="11524" max="11524" width="121.85546875" style="129" customWidth="1"/>
    <col min="11525" max="11779" width="11.42578125" style="129"/>
    <col min="11780" max="11780" width="121.85546875" style="129" customWidth="1"/>
    <col min="11781" max="12035" width="11.42578125" style="129"/>
    <col min="12036" max="12036" width="121.85546875" style="129" customWidth="1"/>
    <col min="12037" max="12291" width="11.42578125" style="129"/>
    <col min="12292" max="12292" width="121.85546875" style="129" customWidth="1"/>
    <col min="12293" max="12547" width="11.42578125" style="129"/>
    <col min="12548" max="12548" width="121.85546875" style="129" customWidth="1"/>
    <col min="12549" max="12803" width="11.42578125" style="129"/>
    <col min="12804" max="12804" width="121.85546875" style="129" customWidth="1"/>
    <col min="12805" max="13059" width="11.42578125" style="129"/>
    <col min="13060" max="13060" width="121.85546875" style="129" customWidth="1"/>
    <col min="13061" max="13315" width="11.42578125" style="129"/>
    <col min="13316" max="13316" width="121.85546875" style="129" customWidth="1"/>
    <col min="13317" max="13571" width="11.42578125" style="129"/>
    <col min="13572" max="13572" width="121.85546875" style="129" customWidth="1"/>
    <col min="13573" max="13827" width="11.42578125" style="129"/>
    <col min="13828" max="13828" width="121.85546875" style="129" customWidth="1"/>
    <col min="13829" max="14083" width="11.42578125" style="129"/>
    <col min="14084" max="14084" width="121.85546875" style="129" customWidth="1"/>
    <col min="14085" max="14339" width="11.42578125" style="129"/>
    <col min="14340" max="14340" width="121.85546875" style="129" customWidth="1"/>
    <col min="14341" max="14595" width="11.42578125" style="129"/>
    <col min="14596" max="14596" width="121.85546875" style="129" customWidth="1"/>
    <col min="14597" max="14851" width="11.42578125" style="129"/>
    <col min="14852" max="14852" width="121.85546875" style="129" customWidth="1"/>
    <col min="14853" max="15107" width="11.42578125" style="129"/>
    <col min="15108" max="15108" width="121.85546875" style="129" customWidth="1"/>
    <col min="15109" max="15363" width="11.42578125" style="129"/>
    <col min="15364" max="15364" width="121.85546875" style="129" customWidth="1"/>
    <col min="15365" max="15619" width="11.42578125" style="129"/>
    <col min="15620" max="15620" width="121.85546875" style="129" customWidth="1"/>
    <col min="15621" max="15875" width="11.42578125" style="129"/>
    <col min="15876" max="15876" width="121.85546875" style="129" customWidth="1"/>
    <col min="15877" max="16131" width="11.42578125" style="129"/>
    <col min="16132" max="16132" width="121.85546875" style="129" customWidth="1"/>
    <col min="16133" max="16384" width="11.42578125" style="129"/>
  </cols>
  <sheetData>
    <row r="2" spans="3:4" ht="15.75" thickBot="1" x14ac:dyDescent="0.3"/>
    <row r="3" spans="3:4" ht="24" thickBot="1" x14ac:dyDescent="0.4">
      <c r="C3" s="137" t="s">
        <v>440</v>
      </c>
      <c r="D3" s="138"/>
    </row>
    <row r="4" spans="3:4" ht="15.75" thickBot="1" x14ac:dyDescent="0.3"/>
    <row r="5" spans="3:4" ht="24" thickBot="1" x14ac:dyDescent="0.4">
      <c r="C5" s="139" t="s">
        <v>451</v>
      </c>
      <c r="D5" s="140"/>
    </row>
    <row r="6" spans="3:4" ht="15.75" thickBot="1" x14ac:dyDescent="0.3"/>
    <row r="7" spans="3:4" ht="24" thickBot="1" x14ac:dyDescent="0.4">
      <c r="C7" s="130" t="s">
        <v>441</v>
      </c>
      <c r="D7" s="130" t="s">
        <v>442</v>
      </c>
    </row>
    <row r="8" spans="3:4" ht="21" thickBot="1" x14ac:dyDescent="0.35">
      <c r="C8" s="135">
        <v>1</v>
      </c>
      <c r="D8" s="136" t="s">
        <v>452</v>
      </c>
    </row>
    <row r="9" spans="3:4" ht="20.25" x14ac:dyDescent="0.3">
      <c r="C9" s="135">
        <v>2</v>
      </c>
      <c r="D9" s="136" t="s">
        <v>443</v>
      </c>
    </row>
    <row r="10" spans="3:4" ht="20.25" x14ac:dyDescent="0.3">
      <c r="C10" s="131">
        <v>3</v>
      </c>
      <c r="D10" s="133" t="s">
        <v>444</v>
      </c>
    </row>
    <row r="11" spans="3:4" ht="20.25" x14ac:dyDescent="0.3">
      <c r="C11" s="131">
        <v>4</v>
      </c>
      <c r="D11" s="133" t="s">
        <v>453</v>
      </c>
    </row>
    <row r="12" spans="3:4" ht="20.25" x14ac:dyDescent="0.3">
      <c r="C12" s="131">
        <v>5</v>
      </c>
      <c r="D12" s="133" t="s">
        <v>445</v>
      </c>
    </row>
    <row r="13" spans="3:4" ht="20.25" x14ac:dyDescent="0.3">
      <c r="C13" s="131">
        <v>6</v>
      </c>
      <c r="D13" s="133" t="s">
        <v>446</v>
      </c>
    </row>
    <row r="14" spans="3:4" ht="20.25" x14ac:dyDescent="0.3">
      <c r="C14" s="131">
        <v>7</v>
      </c>
      <c r="D14" s="133" t="s">
        <v>372</v>
      </c>
    </row>
    <row r="15" spans="3:4" ht="20.25" x14ac:dyDescent="0.3">
      <c r="C15" s="131">
        <v>8</v>
      </c>
      <c r="D15" s="133" t="s">
        <v>447</v>
      </c>
    </row>
    <row r="16" spans="3:4" ht="20.25" x14ac:dyDescent="0.3">
      <c r="C16" s="131">
        <v>9</v>
      </c>
      <c r="D16" s="133" t="s">
        <v>448</v>
      </c>
    </row>
    <row r="17" spans="3:4" ht="20.25" x14ac:dyDescent="0.3">
      <c r="C17" s="131">
        <v>10</v>
      </c>
      <c r="D17" s="133" t="s">
        <v>449</v>
      </c>
    </row>
    <row r="18" spans="3:4" ht="21" thickBot="1" x14ac:dyDescent="0.35">
      <c r="C18" s="132">
        <v>11</v>
      </c>
      <c r="D18" s="134" t="s">
        <v>450</v>
      </c>
    </row>
  </sheetData>
  <mergeCells count="2">
    <mergeCell ref="C3:D3"/>
    <mergeCell ref="C5:D5"/>
  </mergeCells>
  <hyperlinks>
    <hyperlink ref="D9" location="'Empresa por tipo de aeronave'!A1" display="RELACION EMPRESA - TIPO DE AERONAVE"/>
    <hyperlink ref="D18" location="'ESPECIAL DE CARGA'!A1" display="ESPECIAL DE CARGA"/>
    <hyperlink ref="D17" location="'AVIACION AGRICOLA'!A1" display="TRABAJOS AEREOS ESPECIALES - AVIACION AGRICOLA"/>
    <hyperlink ref="D16" location="'Trabajos Aereos Especiales'!A1" display="TRABAJOS AEREOS ESPECIALES"/>
    <hyperlink ref="D15" location="AEROTAXIS!A1" display="EMPRESAS DE TRANSPORTE AEREO- AEROTAXIS"/>
    <hyperlink ref="D14" location="'COMERCIAL REGIONAL'!A1" display="EMPRESAS DE TRANSPORTE AEREO COMERCIAL REGIONAL"/>
    <hyperlink ref="D13" location="'Carga Nacional'!A1" display="EMPRESAS DE TRANSPORTE AEREO CARGA NACIONAL"/>
    <hyperlink ref="D12" location="'PAX Regular Nacional'!A1" display="EMPRESAS DE TRANSPORTE AEREO PASAJEROS NACIONAL REGULAR "/>
    <hyperlink ref="D10" location="Cobertura!A1" display="COBERTURA"/>
    <hyperlink ref="D11" location="Graficas!A1" display="COMPARATIVO EMPRESAS REGULARES NACIONALES II SEMESTRE 2015 - 2016"/>
    <hyperlink ref="D8" location="'BASE DE DATOS'!A1" display="BASE DE DATOS"/>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41"/>
  <sheetViews>
    <sheetView workbookViewId="0">
      <selection activeCell="M2" sqref="M2"/>
    </sheetView>
  </sheetViews>
  <sheetFormatPr baseColWidth="10" defaultRowHeight="12.75" x14ac:dyDescent="0.2"/>
  <cols>
    <col min="2" max="2" width="27.85546875" bestFit="1" customWidth="1"/>
    <col min="4" max="5" width="11.85546875" bestFit="1" customWidth="1"/>
    <col min="6" max="6" width="17" customWidth="1"/>
    <col min="8" max="9" width="11.85546875" bestFit="1" customWidth="1"/>
    <col min="11" max="12" width="11.85546875" bestFit="1" customWidth="1"/>
  </cols>
  <sheetData>
    <row r="4" spans="2:12" ht="13.5" thickBot="1" x14ac:dyDescent="0.25"/>
    <row r="5" spans="2:12" ht="15.75" thickBot="1" x14ac:dyDescent="0.25">
      <c r="B5" s="156" t="s">
        <v>395</v>
      </c>
      <c r="C5" s="157"/>
      <c r="D5" s="157"/>
      <c r="E5" s="157"/>
      <c r="F5" s="157"/>
      <c r="G5" s="157"/>
      <c r="H5" s="157"/>
      <c r="I5" s="157"/>
      <c r="J5" s="157"/>
      <c r="K5" s="157"/>
      <c r="L5" s="158"/>
    </row>
    <row r="6" spans="2:12" ht="15.75" thickBot="1" x14ac:dyDescent="0.25">
      <c r="B6" s="159" t="s">
        <v>355</v>
      </c>
      <c r="C6" s="160"/>
      <c r="D6" s="160"/>
      <c r="E6" s="160"/>
      <c r="F6" s="160"/>
      <c r="G6" s="160"/>
      <c r="H6" s="160"/>
      <c r="I6" s="160"/>
      <c r="J6" s="160"/>
      <c r="K6" s="160"/>
      <c r="L6" s="161"/>
    </row>
    <row r="7" spans="2:12" ht="63" customHeight="1" x14ac:dyDescent="0.2">
      <c r="B7" s="37" t="s">
        <v>349</v>
      </c>
      <c r="C7" s="38" t="s">
        <v>33</v>
      </c>
      <c r="D7" s="38" t="s">
        <v>396</v>
      </c>
      <c r="E7" s="38" t="s">
        <v>17</v>
      </c>
      <c r="F7" s="38" t="s">
        <v>397</v>
      </c>
      <c r="G7" s="38" t="s">
        <v>42</v>
      </c>
      <c r="H7" s="38" t="s">
        <v>29</v>
      </c>
      <c r="I7" s="38" t="s">
        <v>398</v>
      </c>
      <c r="J7" s="38" t="s">
        <v>10</v>
      </c>
      <c r="K7" s="38" t="s">
        <v>10</v>
      </c>
      <c r="L7" s="39" t="s">
        <v>399</v>
      </c>
    </row>
    <row r="8" spans="2:12" x14ac:dyDescent="0.2">
      <c r="B8" s="40" t="s">
        <v>348</v>
      </c>
      <c r="C8" s="22" t="s">
        <v>35</v>
      </c>
      <c r="D8" s="22" t="s">
        <v>32</v>
      </c>
      <c r="E8" s="22" t="s">
        <v>19</v>
      </c>
      <c r="F8" s="22" t="s">
        <v>13</v>
      </c>
      <c r="G8" s="22" t="s">
        <v>9</v>
      </c>
      <c r="H8" s="22" t="s">
        <v>31</v>
      </c>
      <c r="I8" s="22" t="s">
        <v>14</v>
      </c>
      <c r="J8" s="22" t="s">
        <v>15</v>
      </c>
      <c r="K8" s="22" t="s">
        <v>16</v>
      </c>
      <c r="L8" s="65" t="s">
        <v>26</v>
      </c>
    </row>
    <row r="9" spans="2:12" x14ac:dyDescent="0.2">
      <c r="B9" s="42" t="s">
        <v>335</v>
      </c>
      <c r="C9" s="49">
        <v>72110</v>
      </c>
      <c r="D9" s="49">
        <v>421609.5</v>
      </c>
      <c r="E9" s="49">
        <v>476372</v>
      </c>
      <c r="F9" s="49">
        <v>241138.875</v>
      </c>
      <c r="G9" s="49">
        <v>140193</v>
      </c>
      <c r="H9" s="49">
        <v>1272961</v>
      </c>
      <c r="I9" s="49">
        <v>289256.14285714284</v>
      </c>
      <c r="J9" s="49">
        <v>263073</v>
      </c>
      <c r="K9" s="49">
        <v>525000</v>
      </c>
      <c r="L9" s="50">
        <v>323053</v>
      </c>
    </row>
    <row r="10" spans="2:12" x14ac:dyDescent="0.2">
      <c r="B10" s="42" t="s">
        <v>336</v>
      </c>
      <c r="C10" s="49">
        <v>1083</v>
      </c>
      <c r="D10" s="49">
        <v>209406.5</v>
      </c>
      <c r="E10" s="49">
        <v>0</v>
      </c>
      <c r="F10" s="49">
        <v>21578.25</v>
      </c>
      <c r="G10" s="49">
        <v>5357</v>
      </c>
      <c r="H10" s="49">
        <v>374055</v>
      </c>
      <c r="I10" s="49">
        <v>9763.7142857142862</v>
      </c>
      <c r="J10" s="49">
        <v>8182</v>
      </c>
      <c r="K10" s="49">
        <v>35757</v>
      </c>
      <c r="L10" s="50">
        <v>253361.5</v>
      </c>
    </row>
    <row r="11" spans="2:12" x14ac:dyDescent="0.2">
      <c r="B11" s="42" t="s">
        <v>337</v>
      </c>
      <c r="C11" s="49">
        <v>0</v>
      </c>
      <c r="D11" s="49">
        <v>19949.5</v>
      </c>
      <c r="E11" s="49">
        <v>0</v>
      </c>
      <c r="F11" s="49">
        <v>27730.4375</v>
      </c>
      <c r="G11" s="49">
        <v>144</v>
      </c>
      <c r="H11" s="49">
        <v>71830</v>
      </c>
      <c r="I11" s="49">
        <v>34594.285714285717</v>
      </c>
      <c r="J11" s="49">
        <v>2994</v>
      </c>
      <c r="K11" s="49">
        <v>0</v>
      </c>
      <c r="L11" s="50">
        <v>0</v>
      </c>
    </row>
    <row r="12" spans="2:12" x14ac:dyDescent="0.2">
      <c r="B12" s="42" t="s">
        <v>338</v>
      </c>
      <c r="C12" s="49">
        <v>89292</v>
      </c>
      <c r="D12" s="49">
        <v>303785.5</v>
      </c>
      <c r="E12" s="49">
        <v>1457816</v>
      </c>
      <c r="F12" s="49">
        <v>281156.1875</v>
      </c>
      <c r="G12" s="49">
        <v>204042</v>
      </c>
      <c r="H12" s="49">
        <v>326052</v>
      </c>
      <c r="I12" s="49">
        <v>254120.71428571429</v>
      </c>
      <c r="J12" s="49">
        <v>124734</v>
      </c>
      <c r="K12" s="49">
        <v>192050</v>
      </c>
      <c r="L12" s="50">
        <v>466717</v>
      </c>
    </row>
    <row r="13" spans="2:12" x14ac:dyDescent="0.2">
      <c r="B13" s="42" t="s">
        <v>339</v>
      </c>
      <c r="C13" s="49">
        <v>0</v>
      </c>
      <c r="D13" s="49">
        <v>0</v>
      </c>
      <c r="E13" s="49">
        <v>0</v>
      </c>
      <c r="F13" s="49">
        <v>0</v>
      </c>
      <c r="G13" s="49">
        <v>0</v>
      </c>
      <c r="H13" s="49">
        <v>0</v>
      </c>
      <c r="I13" s="49">
        <v>0</v>
      </c>
      <c r="J13" s="49">
        <v>0</v>
      </c>
      <c r="K13" s="49">
        <v>0</v>
      </c>
      <c r="L13" s="50">
        <v>0</v>
      </c>
    </row>
    <row r="14" spans="2:12" x14ac:dyDescent="0.2">
      <c r="B14" s="42" t="s">
        <v>340</v>
      </c>
      <c r="C14" s="49">
        <v>74817</v>
      </c>
      <c r="D14" s="49">
        <v>555585</v>
      </c>
      <c r="E14" s="49">
        <v>308553</v>
      </c>
      <c r="F14" s="49">
        <v>187717.9375</v>
      </c>
      <c r="G14" s="49">
        <v>25661</v>
      </c>
      <c r="H14" s="49">
        <v>840237</v>
      </c>
      <c r="I14" s="49">
        <v>187553.71428571429</v>
      </c>
      <c r="J14" s="49">
        <v>185250</v>
      </c>
      <c r="K14" s="49">
        <v>296400</v>
      </c>
      <c r="L14" s="50">
        <v>589084</v>
      </c>
    </row>
    <row r="15" spans="2:12" x14ac:dyDescent="0.2">
      <c r="B15" s="42" t="s">
        <v>341</v>
      </c>
      <c r="C15" s="49">
        <v>0</v>
      </c>
      <c r="D15" s="49">
        <v>63302</v>
      </c>
      <c r="E15" s="49">
        <v>61390</v>
      </c>
      <c r="F15" s="49">
        <v>58502.0625</v>
      </c>
      <c r="G15" s="49">
        <v>0</v>
      </c>
      <c r="H15" s="49">
        <v>106646</v>
      </c>
      <c r="I15" s="49">
        <v>75594.142857142855</v>
      </c>
      <c r="J15" s="49">
        <v>185640</v>
      </c>
      <c r="K15" s="49">
        <v>312000</v>
      </c>
      <c r="L15" s="50">
        <v>268794</v>
      </c>
    </row>
    <row r="16" spans="2:12" ht="13.5" thickBot="1" x14ac:dyDescent="0.25">
      <c r="B16" s="42" t="s">
        <v>342</v>
      </c>
      <c r="C16" s="51">
        <v>13463</v>
      </c>
      <c r="D16" s="51">
        <v>770070.5</v>
      </c>
      <c r="E16" s="51">
        <v>7693</v>
      </c>
      <c r="F16" s="51">
        <v>16425.6875</v>
      </c>
      <c r="G16" s="51">
        <v>0</v>
      </c>
      <c r="H16" s="51">
        <v>1541568</v>
      </c>
      <c r="I16" s="51">
        <v>24285.714285714286</v>
      </c>
      <c r="J16" s="51">
        <v>0</v>
      </c>
      <c r="K16" s="51">
        <v>0</v>
      </c>
      <c r="L16" s="52">
        <v>137024</v>
      </c>
    </row>
    <row r="17" spans="2:12" ht="13.5" thickBot="1" x14ac:dyDescent="0.25">
      <c r="B17" s="26" t="s">
        <v>352</v>
      </c>
      <c r="C17" s="57">
        <f>SUM(C9:C16)</f>
        <v>250765</v>
      </c>
      <c r="D17" s="57">
        <f t="shared" ref="D17:L17" si="0">SUM(D9:D16)</f>
        <v>2343708.5</v>
      </c>
      <c r="E17" s="57">
        <f t="shared" si="0"/>
        <v>2311824</v>
      </c>
      <c r="F17" s="57">
        <f t="shared" si="0"/>
        <v>834249.4375</v>
      </c>
      <c r="G17" s="57">
        <f t="shared" si="0"/>
        <v>375397</v>
      </c>
      <c r="H17" s="57">
        <f t="shared" si="0"/>
        <v>4533349</v>
      </c>
      <c r="I17" s="57">
        <f t="shared" si="0"/>
        <v>875168.42857142864</v>
      </c>
      <c r="J17" s="57">
        <f t="shared" si="0"/>
        <v>769873</v>
      </c>
      <c r="K17" s="57">
        <f t="shared" si="0"/>
        <v>1361207</v>
      </c>
      <c r="L17" s="60">
        <f t="shared" si="0"/>
        <v>2038033.5</v>
      </c>
    </row>
    <row r="18" spans="2:12" x14ac:dyDescent="0.2">
      <c r="B18" s="42" t="s">
        <v>343</v>
      </c>
      <c r="C18" s="58">
        <v>45185</v>
      </c>
      <c r="D18" s="58">
        <v>568564.5</v>
      </c>
      <c r="E18" s="58">
        <v>733662</v>
      </c>
      <c r="F18" s="58">
        <v>329734.375</v>
      </c>
      <c r="G18" s="58">
        <v>89224</v>
      </c>
      <c r="H18" s="58">
        <v>420201</v>
      </c>
      <c r="I18" s="58">
        <v>162954.14285714287</v>
      </c>
      <c r="J18" s="58">
        <v>125000</v>
      </c>
      <c r="K18" s="58">
        <v>125000</v>
      </c>
      <c r="L18" s="61">
        <v>1042148.5</v>
      </c>
    </row>
    <row r="19" spans="2:12" x14ac:dyDescent="0.2">
      <c r="B19" s="42" t="s">
        <v>344</v>
      </c>
      <c r="C19" s="58">
        <v>0</v>
      </c>
      <c r="D19" s="58">
        <v>0</v>
      </c>
      <c r="E19" s="58">
        <v>0</v>
      </c>
      <c r="F19" s="58">
        <v>25705.375</v>
      </c>
      <c r="G19" s="58">
        <v>0</v>
      </c>
      <c r="H19" s="58">
        <v>0</v>
      </c>
      <c r="I19" s="58">
        <v>14000</v>
      </c>
      <c r="J19" s="58">
        <v>38000</v>
      </c>
      <c r="K19" s="58">
        <v>38000</v>
      </c>
      <c r="L19" s="61">
        <v>0</v>
      </c>
    </row>
    <row r="20" spans="2:12" ht="13.5" thickBot="1" x14ac:dyDescent="0.25">
      <c r="B20" s="42" t="s">
        <v>345</v>
      </c>
      <c r="C20" s="58">
        <v>4041</v>
      </c>
      <c r="D20" s="58">
        <v>49501.5</v>
      </c>
      <c r="E20" s="58">
        <v>68566</v>
      </c>
      <c r="F20" s="58">
        <v>39146.25</v>
      </c>
      <c r="G20" s="58">
        <v>7033</v>
      </c>
      <c r="H20" s="58">
        <v>86863</v>
      </c>
      <c r="I20" s="58">
        <v>13818.285714285714</v>
      </c>
      <c r="J20" s="58">
        <v>10501</v>
      </c>
      <c r="K20" s="58">
        <v>10501</v>
      </c>
      <c r="L20" s="61">
        <v>150668.5</v>
      </c>
    </row>
    <row r="21" spans="2:12" ht="13.5" thickBot="1" x14ac:dyDescent="0.25">
      <c r="B21" s="26" t="s">
        <v>353</v>
      </c>
      <c r="C21" s="57">
        <f>SUM(C18:C20)</f>
        <v>49226</v>
      </c>
      <c r="D21" s="57">
        <f t="shared" ref="D21:L21" si="1">SUM(D18:D20)</f>
        <v>618066</v>
      </c>
      <c r="E21" s="57">
        <f t="shared" si="1"/>
        <v>802228</v>
      </c>
      <c r="F21" s="57">
        <f t="shared" si="1"/>
        <v>394586</v>
      </c>
      <c r="G21" s="57">
        <f t="shared" si="1"/>
        <v>96257</v>
      </c>
      <c r="H21" s="57">
        <f t="shared" si="1"/>
        <v>507064</v>
      </c>
      <c r="I21" s="57">
        <f t="shared" si="1"/>
        <v>190772.42857142858</v>
      </c>
      <c r="J21" s="57">
        <f t="shared" si="1"/>
        <v>173501</v>
      </c>
      <c r="K21" s="57">
        <f t="shared" si="1"/>
        <v>173501</v>
      </c>
      <c r="L21" s="60">
        <f t="shared" si="1"/>
        <v>1192817</v>
      </c>
    </row>
    <row r="22" spans="2:12" ht="13.5" thickBot="1" x14ac:dyDescent="0.25">
      <c r="B22" s="34" t="s">
        <v>4</v>
      </c>
      <c r="C22" s="59">
        <v>299991</v>
      </c>
      <c r="D22" s="59">
        <v>2961774.5</v>
      </c>
      <c r="E22" s="59">
        <v>3114052</v>
      </c>
      <c r="F22" s="59">
        <v>1228835.4375</v>
      </c>
      <c r="G22" s="59">
        <v>471654</v>
      </c>
      <c r="H22" s="59">
        <v>5040413</v>
      </c>
      <c r="I22" s="59">
        <v>1065940.857142857</v>
      </c>
      <c r="J22" s="59">
        <v>943374</v>
      </c>
      <c r="K22" s="59">
        <v>1534708</v>
      </c>
      <c r="L22" s="62">
        <v>3230850.5</v>
      </c>
    </row>
    <row r="23" spans="2:12" x14ac:dyDescent="0.2">
      <c r="B23" s="44" t="s">
        <v>5</v>
      </c>
      <c r="C23" s="53">
        <v>391</v>
      </c>
      <c r="D23" s="53">
        <v>2136</v>
      </c>
      <c r="E23" s="53">
        <v>1144</v>
      </c>
      <c r="F23" s="53">
        <v>8932</v>
      </c>
      <c r="G23" s="53">
        <v>224</v>
      </c>
      <c r="H23" s="53">
        <v>497</v>
      </c>
      <c r="I23" s="53">
        <v>3796</v>
      </c>
      <c r="J23" s="53">
        <v>262</v>
      </c>
      <c r="K23" s="53">
        <v>22</v>
      </c>
      <c r="L23" s="54">
        <v>3866</v>
      </c>
    </row>
    <row r="24" spans="2:12" ht="13.5" thickBot="1" x14ac:dyDescent="0.25">
      <c r="B24" s="46" t="s">
        <v>6</v>
      </c>
      <c r="C24" s="55">
        <v>2</v>
      </c>
      <c r="D24" s="55">
        <v>11</v>
      </c>
      <c r="E24" s="55">
        <v>4</v>
      </c>
      <c r="F24" s="55">
        <v>48</v>
      </c>
      <c r="G24" s="55">
        <v>1</v>
      </c>
      <c r="H24" s="55">
        <v>4</v>
      </c>
      <c r="I24" s="55">
        <v>23</v>
      </c>
      <c r="J24" s="55">
        <v>2</v>
      </c>
      <c r="K24" s="55">
        <v>1</v>
      </c>
      <c r="L24" s="56">
        <v>12</v>
      </c>
    </row>
    <row r="26" spans="2:12" ht="13.5" thickBot="1" x14ac:dyDescent="0.25"/>
    <row r="27" spans="2:12" ht="13.5" thickBot="1" x14ac:dyDescent="0.25">
      <c r="B27" s="162" t="s">
        <v>356</v>
      </c>
      <c r="C27" s="163"/>
      <c r="D27" s="163"/>
      <c r="E27" s="163"/>
      <c r="F27" s="163"/>
      <c r="G27" s="163"/>
      <c r="H27" s="163"/>
      <c r="I27" s="163"/>
      <c r="J27" s="163"/>
      <c r="K27" s="163"/>
      <c r="L27" s="164"/>
    </row>
    <row r="28" spans="2:12" ht="15" x14ac:dyDescent="0.25">
      <c r="B28" s="29" t="s">
        <v>357</v>
      </c>
      <c r="C28" s="31">
        <f t="shared" ref="C28:C41" si="2">+C9/C$22</f>
        <v>0.24037387788300316</v>
      </c>
      <c r="D28" s="31">
        <f t="shared" ref="D28:G41" si="3">+D9/D$22</f>
        <v>0.14235030384656225</v>
      </c>
      <c r="E28" s="31">
        <f t="shared" si="3"/>
        <v>0.15297496637821076</v>
      </c>
      <c r="F28" s="31">
        <f t="shared" si="3"/>
        <v>0.19623365964329947</v>
      </c>
      <c r="G28" s="31">
        <f t="shared" si="3"/>
        <v>0.2972369576002748</v>
      </c>
      <c r="H28" s="31">
        <f t="shared" ref="H28:L28" si="4">+H9/H$22</f>
        <v>0.25255093183832356</v>
      </c>
      <c r="I28" s="31">
        <f t="shared" si="4"/>
        <v>0.27136228142381524</v>
      </c>
      <c r="J28" s="31">
        <f t="shared" si="4"/>
        <v>0.2788639500346628</v>
      </c>
      <c r="K28" s="31">
        <f t="shared" si="4"/>
        <v>0.34208461805112111</v>
      </c>
      <c r="L28" s="66">
        <f t="shared" si="4"/>
        <v>9.9990080011439705E-2</v>
      </c>
    </row>
    <row r="29" spans="2:12" ht="15" x14ac:dyDescent="0.25">
      <c r="B29" s="30" t="s">
        <v>358</v>
      </c>
      <c r="C29" s="31">
        <f t="shared" si="2"/>
        <v>3.6101083032490976E-3</v>
      </c>
      <c r="D29" s="31">
        <f t="shared" si="3"/>
        <v>7.0703053186527198E-2</v>
      </c>
      <c r="E29" s="31">
        <f t="shared" si="3"/>
        <v>0</v>
      </c>
      <c r="F29" s="31">
        <f t="shared" si="3"/>
        <v>1.7559918392246073E-2</v>
      </c>
      <c r="G29" s="31">
        <f t="shared" si="3"/>
        <v>1.1357902191012903E-2</v>
      </c>
      <c r="H29" s="31">
        <f t="shared" ref="H29:L29" si="5">+H10/H$22</f>
        <v>7.4211180710786986E-2</v>
      </c>
      <c r="I29" s="31">
        <f t="shared" si="5"/>
        <v>9.1597148381054663E-3</v>
      </c>
      <c r="J29" s="31">
        <f t="shared" si="5"/>
        <v>8.6731243388094223E-3</v>
      </c>
      <c r="K29" s="31">
        <f t="shared" si="5"/>
        <v>2.329889464315036E-2</v>
      </c>
      <c r="L29" s="66">
        <f t="shared" si="5"/>
        <v>7.8419444044223033E-2</v>
      </c>
    </row>
    <row r="30" spans="2:12" ht="15" x14ac:dyDescent="0.25">
      <c r="B30" s="30" t="s">
        <v>359</v>
      </c>
      <c r="C30" s="31">
        <f t="shared" si="2"/>
        <v>0</v>
      </c>
      <c r="D30" s="31">
        <f t="shared" si="3"/>
        <v>6.7356579645074261E-3</v>
      </c>
      <c r="E30" s="31">
        <f t="shared" si="3"/>
        <v>0</v>
      </c>
      <c r="F30" s="31">
        <f t="shared" si="3"/>
        <v>2.2566437013255489E-2</v>
      </c>
      <c r="G30" s="31">
        <f t="shared" si="3"/>
        <v>3.0530855245582567E-4</v>
      </c>
      <c r="H30" s="31">
        <f t="shared" ref="H30:L30" si="6">+H11/H$22</f>
        <v>1.4250816351755303E-2</v>
      </c>
      <c r="I30" s="31">
        <f t="shared" si="6"/>
        <v>3.2454226219465948E-2</v>
      </c>
      <c r="J30" s="31">
        <f t="shared" si="6"/>
        <v>3.1737147727200453E-3</v>
      </c>
      <c r="K30" s="31">
        <f t="shared" si="6"/>
        <v>0</v>
      </c>
      <c r="L30" s="66">
        <f t="shared" si="6"/>
        <v>0</v>
      </c>
    </row>
    <row r="31" spans="2:12" ht="15" x14ac:dyDescent="0.25">
      <c r="B31" s="30" t="s">
        <v>360</v>
      </c>
      <c r="C31" s="31">
        <f t="shared" si="2"/>
        <v>0.29764892946788402</v>
      </c>
      <c r="D31" s="31">
        <f t="shared" si="3"/>
        <v>0.10256874721556283</v>
      </c>
      <c r="E31" s="31">
        <f t="shared" si="3"/>
        <v>0.46814118710927116</v>
      </c>
      <c r="F31" s="31">
        <f t="shared" si="3"/>
        <v>0.22879889277281687</v>
      </c>
      <c r="G31" s="31">
        <f t="shared" si="3"/>
        <v>0.43260949764021933</v>
      </c>
      <c r="H31" s="31">
        <f t="shared" ref="H31:L31" si="7">+H12/H$22</f>
        <v>6.4687556356989001E-2</v>
      </c>
      <c r="I31" s="31">
        <f t="shared" si="7"/>
        <v>0.2384003883356702</v>
      </c>
      <c r="J31" s="31">
        <f t="shared" si="7"/>
        <v>0.13222115513041488</v>
      </c>
      <c r="K31" s="31">
        <f t="shared" si="7"/>
        <v>0.12513781123184345</v>
      </c>
      <c r="L31" s="66">
        <f t="shared" si="7"/>
        <v>0.14445639004342664</v>
      </c>
    </row>
    <row r="32" spans="2:12" ht="15" x14ac:dyDescent="0.25">
      <c r="B32" s="30" t="s">
        <v>361</v>
      </c>
      <c r="C32" s="31">
        <f t="shared" si="2"/>
        <v>0</v>
      </c>
      <c r="D32" s="31">
        <f t="shared" si="3"/>
        <v>0</v>
      </c>
      <c r="E32" s="31">
        <f t="shared" si="3"/>
        <v>0</v>
      </c>
      <c r="F32" s="31">
        <f t="shared" si="3"/>
        <v>0</v>
      </c>
      <c r="G32" s="31">
        <f t="shared" si="3"/>
        <v>0</v>
      </c>
      <c r="H32" s="31">
        <f t="shared" ref="H32:L32" si="8">+H13/H$22</f>
        <v>0</v>
      </c>
      <c r="I32" s="31">
        <f t="shared" si="8"/>
        <v>0</v>
      </c>
      <c r="J32" s="31">
        <f t="shared" si="8"/>
        <v>0</v>
      </c>
      <c r="K32" s="31">
        <f t="shared" si="8"/>
        <v>0</v>
      </c>
      <c r="L32" s="66">
        <f t="shared" si="8"/>
        <v>0</v>
      </c>
    </row>
    <row r="33" spans="2:12" ht="15" x14ac:dyDescent="0.25">
      <c r="B33" s="30" t="s">
        <v>362</v>
      </c>
      <c r="C33" s="31">
        <f t="shared" si="2"/>
        <v>0.24939748192445774</v>
      </c>
      <c r="D33" s="31">
        <f t="shared" si="3"/>
        <v>0.18758517908773947</v>
      </c>
      <c r="E33" s="31">
        <f t="shared" si="3"/>
        <v>9.9084087227830492E-2</v>
      </c>
      <c r="F33" s="31">
        <f t="shared" si="3"/>
        <v>0.15276084312957486</v>
      </c>
      <c r="G33" s="31">
        <f t="shared" si="3"/>
        <v>5.4406408087284322E-2</v>
      </c>
      <c r="H33" s="31">
        <f t="shared" ref="H33:L33" si="9">+H14/H$22</f>
        <v>0.16670003033481581</v>
      </c>
      <c r="I33" s="31">
        <f t="shared" si="9"/>
        <v>0.17595133259872636</v>
      </c>
      <c r="J33" s="31">
        <f t="shared" si="9"/>
        <v>0.19636962646839959</v>
      </c>
      <c r="K33" s="31">
        <f t="shared" si="9"/>
        <v>0.19313120150543295</v>
      </c>
      <c r="L33" s="66">
        <f t="shared" si="9"/>
        <v>0.18233093731820771</v>
      </c>
    </row>
    <row r="34" spans="2:12" ht="15" x14ac:dyDescent="0.25">
      <c r="B34" s="30" t="s">
        <v>363</v>
      </c>
      <c r="C34" s="31">
        <f t="shared" si="2"/>
        <v>0</v>
      </c>
      <c r="D34" s="31">
        <f t="shared" si="3"/>
        <v>2.1372997843016071E-2</v>
      </c>
      <c r="E34" s="31">
        <f t="shared" si="3"/>
        <v>1.9713864765264034E-2</v>
      </c>
      <c r="F34" s="31">
        <f t="shared" si="3"/>
        <v>4.7607727377246965E-2</v>
      </c>
      <c r="G34" s="31">
        <f t="shared" si="3"/>
        <v>0</v>
      </c>
      <c r="H34" s="31">
        <f t="shared" ref="H34:L34" si="10">+H15/H$22</f>
        <v>2.1158186839054658E-2</v>
      </c>
      <c r="I34" s="31">
        <f t="shared" si="10"/>
        <v>7.0917764668262218E-2</v>
      </c>
      <c r="J34" s="31">
        <f t="shared" si="10"/>
        <v>0.19678303620833307</v>
      </c>
      <c r="K34" s="31">
        <f t="shared" si="10"/>
        <v>0.20329600158466626</v>
      </c>
      <c r="L34" s="66">
        <f t="shared" si="10"/>
        <v>8.3196050080311668E-2</v>
      </c>
    </row>
    <row r="35" spans="2:12" ht="15.75" thickBot="1" x14ac:dyDescent="0.3">
      <c r="B35" s="30" t="s">
        <v>364</v>
      </c>
      <c r="C35" s="31">
        <f t="shared" si="2"/>
        <v>4.4878013007056877E-2</v>
      </c>
      <c r="D35" s="31">
        <f t="shared" si="3"/>
        <v>0.26000308261145472</v>
      </c>
      <c r="E35" s="31">
        <f t="shared" si="3"/>
        <v>2.4704147522263595E-3</v>
      </c>
      <c r="F35" s="31">
        <f t="shared" si="3"/>
        <v>1.3366873218937422E-2</v>
      </c>
      <c r="G35" s="31">
        <f t="shared" si="3"/>
        <v>0</v>
      </c>
      <c r="H35" s="31">
        <f t="shared" ref="H35:L35" si="11">+H16/H$22</f>
        <v>0.3058416046462859</v>
      </c>
      <c r="I35" s="31">
        <f t="shared" si="11"/>
        <v>2.2783359998799185E-2</v>
      </c>
      <c r="J35" s="31">
        <f t="shared" si="11"/>
        <v>0</v>
      </c>
      <c r="K35" s="31">
        <f t="shared" si="11"/>
        <v>0</v>
      </c>
      <c r="L35" s="66">
        <f t="shared" si="11"/>
        <v>4.2411123634473337E-2</v>
      </c>
    </row>
    <row r="36" spans="2:12" ht="13.5" thickBot="1" x14ac:dyDescent="0.25">
      <c r="B36" s="26" t="s">
        <v>352</v>
      </c>
      <c r="C36" s="32">
        <f t="shared" si="2"/>
        <v>0.83590841058565091</v>
      </c>
      <c r="D36" s="32">
        <f t="shared" si="3"/>
        <v>0.79131902175536994</v>
      </c>
      <c r="E36" s="32">
        <f t="shared" si="3"/>
        <v>0.74238452023280277</v>
      </c>
      <c r="F36" s="32">
        <f t="shared" si="3"/>
        <v>0.6788943515473771</v>
      </c>
      <c r="G36" s="32">
        <f t="shared" si="3"/>
        <v>0.79591607407124709</v>
      </c>
      <c r="H36" s="32">
        <f t="shared" ref="H36:L36" si="12">+H17/H$22</f>
        <v>0.89940030707801122</v>
      </c>
      <c r="I36" s="32">
        <f t="shared" si="12"/>
        <v>0.8210290680828447</v>
      </c>
      <c r="J36" s="32">
        <f t="shared" si="12"/>
        <v>0.81608460695333984</v>
      </c>
      <c r="K36" s="32">
        <f t="shared" si="12"/>
        <v>0.88694852701621418</v>
      </c>
      <c r="L36" s="32">
        <f t="shared" si="12"/>
        <v>0.63080402513208211</v>
      </c>
    </row>
    <row r="37" spans="2:12" ht="15" x14ac:dyDescent="0.25">
      <c r="B37" s="30" t="s">
        <v>365</v>
      </c>
      <c r="C37" s="31">
        <f t="shared" si="2"/>
        <v>0.15062118530222574</v>
      </c>
      <c r="D37" s="31">
        <f t="shared" si="3"/>
        <v>0.19196751812131546</v>
      </c>
      <c r="E37" s="31">
        <f t="shared" si="3"/>
        <v>0.23559722188325694</v>
      </c>
      <c r="F37" s="31">
        <f t="shared" si="3"/>
        <v>0.26833078290029377</v>
      </c>
      <c r="G37" s="31">
        <f t="shared" si="3"/>
        <v>0.18917257141887908</v>
      </c>
      <c r="H37" s="31">
        <f t="shared" ref="H37:L37" si="13">+H18/H$22</f>
        <v>8.3366382873784353E-2</v>
      </c>
      <c r="I37" s="31">
        <f t="shared" si="13"/>
        <v>0.15287353117688388</v>
      </c>
      <c r="J37" s="31">
        <f t="shared" si="13"/>
        <v>0.13250312177354898</v>
      </c>
      <c r="K37" s="31">
        <f t="shared" si="13"/>
        <v>8.1448718583600269E-2</v>
      </c>
      <c r="L37" s="66">
        <f t="shared" si="13"/>
        <v>0.32256165984777074</v>
      </c>
    </row>
    <row r="38" spans="2:12" ht="15" x14ac:dyDescent="0.25">
      <c r="B38" s="30" t="s">
        <v>366</v>
      </c>
      <c r="C38" s="31">
        <f t="shared" si="2"/>
        <v>0</v>
      </c>
      <c r="D38" s="31">
        <f t="shared" si="3"/>
        <v>0</v>
      </c>
      <c r="E38" s="31">
        <f t="shared" si="3"/>
        <v>0</v>
      </c>
      <c r="F38" s="31">
        <f t="shared" si="3"/>
        <v>2.0918484457362503E-2</v>
      </c>
      <c r="G38" s="31">
        <f t="shared" si="3"/>
        <v>0</v>
      </c>
      <c r="H38" s="31">
        <f t="shared" ref="H38:L38" si="14">+H19/H$22</f>
        <v>0</v>
      </c>
      <c r="I38" s="31">
        <f t="shared" si="14"/>
        <v>1.3133936940484236E-2</v>
      </c>
      <c r="J38" s="31">
        <f t="shared" si="14"/>
        <v>4.0280949019158893E-2</v>
      </c>
      <c r="K38" s="31">
        <f t="shared" si="14"/>
        <v>2.4760410449414481E-2</v>
      </c>
      <c r="L38" s="66">
        <f t="shared" si="14"/>
        <v>0</v>
      </c>
    </row>
    <row r="39" spans="2:12" ht="15.75" thickBot="1" x14ac:dyDescent="0.3">
      <c r="B39" s="30" t="s">
        <v>367</v>
      </c>
      <c r="C39" s="31">
        <f t="shared" si="2"/>
        <v>1.3470404112123364E-2</v>
      </c>
      <c r="D39" s="31">
        <f t="shared" si="3"/>
        <v>1.6713460123314587E-2</v>
      </c>
      <c r="E39" s="31">
        <f t="shared" si="3"/>
        <v>2.2018257883940281E-2</v>
      </c>
      <c r="F39" s="31">
        <f t="shared" si="3"/>
        <v>3.1856381094966593E-2</v>
      </c>
      <c r="G39" s="31">
        <f t="shared" si="3"/>
        <v>1.4911354509873763E-2</v>
      </c>
      <c r="H39" s="31">
        <f t="shared" ref="H39:L39" si="15">+H20/H$22</f>
        <v>1.7233310048204383E-2</v>
      </c>
      <c r="I39" s="31">
        <f t="shared" si="15"/>
        <v>1.2963463799787339E-2</v>
      </c>
      <c r="J39" s="31">
        <f t="shared" si="15"/>
        <v>1.1131322253952303E-2</v>
      </c>
      <c r="K39" s="31">
        <f t="shared" si="15"/>
        <v>6.8423439507710911E-3</v>
      </c>
      <c r="L39" s="66">
        <f t="shared" si="15"/>
        <v>4.6634315020147171E-2</v>
      </c>
    </row>
    <row r="40" spans="2:12" ht="13.5" thickBot="1" x14ac:dyDescent="0.25">
      <c r="B40" s="26" t="s">
        <v>353</v>
      </c>
      <c r="C40" s="32">
        <f t="shared" si="2"/>
        <v>0.16409158941434909</v>
      </c>
      <c r="D40" s="32">
        <f t="shared" si="3"/>
        <v>0.20868097824463003</v>
      </c>
      <c r="E40" s="32">
        <f t="shared" si="3"/>
        <v>0.25761547976719723</v>
      </c>
      <c r="F40" s="32">
        <f t="shared" si="3"/>
        <v>0.32110564845262285</v>
      </c>
      <c r="G40" s="32">
        <f t="shared" si="3"/>
        <v>0.20408392592875285</v>
      </c>
      <c r="H40" s="32">
        <f t="shared" ref="H40:L40" si="16">+H21/H$22</f>
        <v>0.10059969292198874</v>
      </c>
      <c r="I40" s="32">
        <f t="shared" si="16"/>
        <v>0.17897093191715543</v>
      </c>
      <c r="J40" s="32">
        <f t="shared" si="16"/>
        <v>0.18391539304666019</v>
      </c>
      <c r="K40" s="32">
        <f t="shared" si="16"/>
        <v>0.11305147298378584</v>
      </c>
      <c r="L40" s="32">
        <f t="shared" si="16"/>
        <v>0.36919597486791789</v>
      </c>
    </row>
    <row r="41" spans="2:12" ht="13.5" thickBot="1" x14ac:dyDescent="0.25">
      <c r="B41" s="34" t="s">
        <v>4</v>
      </c>
      <c r="C41" s="33">
        <f t="shared" si="2"/>
        <v>1</v>
      </c>
      <c r="D41" s="33">
        <f t="shared" si="3"/>
        <v>1</v>
      </c>
      <c r="E41" s="33">
        <f t="shared" si="3"/>
        <v>1</v>
      </c>
      <c r="F41" s="33">
        <f t="shared" si="3"/>
        <v>1</v>
      </c>
      <c r="G41" s="33">
        <f t="shared" si="3"/>
        <v>1</v>
      </c>
      <c r="H41" s="33">
        <f t="shared" ref="H41:L41" si="17">+H22/H$22</f>
        <v>1</v>
      </c>
      <c r="I41" s="33">
        <f t="shared" si="17"/>
        <v>1</v>
      </c>
      <c r="J41" s="33">
        <f t="shared" si="17"/>
        <v>1</v>
      </c>
      <c r="K41" s="33">
        <f t="shared" si="17"/>
        <v>1</v>
      </c>
      <c r="L41" s="67">
        <f t="shared" si="17"/>
        <v>1</v>
      </c>
    </row>
  </sheetData>
  <mergeCells count="3">
    <mergeCell ref="B5:L5"/>
    <mergeCell ref="B6:L6"/>
    <mergeCell ref="B27:L2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1"/>
  <sheetViews>
    <sheetView workbookViewId="0">
      <selection activeCell="E1" sqref="E1"/>
    </sheetView>
  </sheetViews>
  <sheetFormatPr baseColWidth="10" defaultRowHeight="12.75" x14ac:dyDescent="0.2"/>
  <cols>
    <col min="2" max="2" width="27.85546875" bestFit="1" customWidth="1"/>
    <col min="3" max="4" width="11.85546875" bestFit="1" customWidth="1"/>
    <col min="5" max="5" width="13" bestFit="1" customWidth="1"/>
  </cols>
  <sheetData>
    <row r="4" spans="2:5" ht="13.5" thickBot="1" x14ac:dyDescent="0.25"/>
    <row r="5" spans="2:5" ht="15.75" thickBot="1" x14ac:dyDescent="0.25">
      <c r="B5" s="156" t="s">
        <v>400</v>
      </c>
      <c r="C5" s="157"/>
      <c r="D5" s="157"/>
      <c r="E5" s="158"/>
    </row>
    <row r="6" spans="2:5" ht="15.75" thickBot="1" x14ac:dyDescent="0.25">
      <c r="B6" s="159" t="s">
        <v>355</v>
      </c>
      <c r="C6" s="160"/>
      <c r="D6" s="160"/>
      <c r="E6" s="161"/>
    </row>
    <row r="7" spans="2:5" x14ac:dyDescent="0.2">
      <c r="B7" s="37" t="s">
        <v>349</v>
      </c>
      <c r="C7" s="38" t="s">
        <v>182</v>
      </c>
      <c r="D7" s="38" t="s">
        <v>182</v>
      </c>
      <c r="E7" s="39" t="s">
        <v>182</v>
      </c>
    </row>
    <row r="8" spans="2:5" x14ac:dyDescent="0.2">
      <c r="B8" s="40" t="s">
        <v>348</v>
      </c>
      <c r="C8" s="22" t="s">
        <v>187</v>
      </c>
      <c r="D8" s="22" t="s">
        <v>185</v>
      </c>
      <c r="E8" s="65" t="s">
        <v>186</v>
      </c>
    </row>
    <row r="9" spans="2:5" x14ac:dyDescent="0.2">
      <c r="B9" s="42" t="s">
        <v>335</v>
      </c>
      <c r="C9" s="49">
        <v>611253</v>
      </c>
      <c r="D9" s="49">
        <v>356182</v>
      </c>
      <c r="E9" s="50">
        <v>369675</v>
      </c>
    </row>
    <row r="10" spans="2:5" x14ac:dyDescent="0.2">
      <c r="B10" s="42" t="s">
        <v>336</v>
      </c>
      <c r="C10" s="49">
        <v>298962</v>
      </c>
      <c r="D10" s="49">
        <v>240623</v>
      </c>
      <c r="E10" s="50">
        <v>998441</v>
      </c>
    </row>
    <row r="11" spans="2:5" x14ac:dyDescent="0.2">
      <c r="B11" s="42" t="s">
        <v>337</v>
      </c>
      <c r="C11" s="49">
        <v>224349</v>
      </c>
      <c r="D11" s="49">
        <v>50293</v>
      </c>
      <c r="E11" s="50">
        <v>1106432</v>
      </c>
    </row>
    <row r="12" spans="2:5" x14ac:dyDescent="0.2">
      <c r="B12" s="42" t="s">
        <v>338</v>
      </c>
      <c r="C12" s="49">
        <v>1808630</v>
      </c>
      <c r="D12" s="49">
        <v>264495</v>
      </c>
      <c r="E12" s="50">
        <v>3236597</v>
      </c>
    </row>
    <row r="13" spans="2:5" x14ac:dyDescent="0.2">
      <c r="B13" s="42" t="s">
        <v>339</v>
      </c>
      <c r="C13" s="49">
        <v>0</v>
      </c>
      <c r="D13" s="49">
        <v>0</v>
      </c>
      <c r="E13" s="50">
        <v>0</v>
      </c>
    </row>
    <row r="14" spans="2:5" x14ac:dyDescent="0.2">
      <c r="B14" s="42" t="s">
        <v>340</v>
      </c>
      <c r="C14" s="49">
        <v>2698236</v>
      </c>
      <c r="D14" s="49">
        <v>579033</v>
      </c>
      <c r="E14" s="50">
        <v>8563121</v>
      </c>
    </row>
    <row r="15" spans="2:5" x14ac:dyDescent="0.2">
      <c r="B15" s="42" t="s">
        <v>341</v>
      </c>
      <c r="C15" s="49">
        <v>0</v>
      </c>
      <c r="D15" s="49">
        <v>0</v>
      </c>
      <c r="E15" s="50">
        <v>0</v>
      </c>
    </row>
    <row r="16" spans="2:5" ht="13.5" thickBot="1" x14ac:dyDescent="0.25">
      <c r="B16" s="42" t="s">
        <v>342</v>
      </c>
      <c r="C16" s="51">
        <v>3475958</v>
      </c>
      <c r="D16" s="51">
        <v>2517998</v>
      </c>
      <c r="E16" s="52">
        <v>1022805</v>
      </c>
    </row>
    <row r="17" spans="2:5" ht="13.5" thickBot="1" x14ac:dyDescent="0.25">
      <c r="B17" s="26" t="s">
        <v>352</v>
      </c>
      <c r="C17" s="57">
        <f>SUM(C9:C16)</f>
        <v>9117388</v>
      </c>
      <c r="D17" s="57">
        <f t="shared" ref="D17:E17" si="0">SUM(D9:D16)</f>
        <v>4008624</v>
      </c>
      <c r="E17" s="60">
        <f t="shared" si="0"/>
        <v>15297071</v>
      </c>
    </row>
    <row r="18" spans="2:5" x14ac:dyDescent="0.2">
      <c r="B18" s="42" t="s">
        <v>343</v>
      </c>
      <c r="C18" s="58">
        <v>156816</v>
      </c>
      <c r="D18" s="58">
        <v>8735</v>
      </c>
      <c r="E18" s="61">
        <v>391581</v>
      </c>
    </row>
    <row r="19" spans="2:5" x14ac:dyDescent="0.2">
      <c r="B19" s="42" t="s">
        <v>344</v>
      </c>
      <c r="C19" s="58">
        <v>0</v>
      </c>
      <c r="D19" s="58">
        <v>0</v>
      </c>
      <c r="E19" s="61">
        <v>65847</v>
      </c>
    </row>
    <row r="20" spans="2:5" ht="13.5" thickBot="1" x14ac:dyDescent="0.25">
      <c r="B20" s="42" t="s">
        <v>345</v>
      </c>
      <c r="C20" s="58">
        <v>2497</v>
      </c>
      <c r="D20" s="58">
        <v>6061</v>
      </c>
      <c r="E20" s="61">
        <v>8203</v>
      </c>
    </row>
    <row r="21" spans="2:5" ht="13.5" thickBot="1" x14ac:dyDescent="0.25">
      <c r="B21" s="26" t="s">
        <v>353</v>
      </c>
      <c r="C21" s="57">
        <f>SUM(C18:C20)</f>
        <v>159313</v>
      </c>
      <c r="D21" s="57">
        <f t="shared" ref="D21:E21" si="1">SUM(D18:D20)</f>
        <v>14796</v>
      </c>
      <c r="E21" s="60">
        <f t="shared" si="1"/>
        <v>465631</v>
      </c>
    </row>
    <row r="22" spans="2:5" ht="13.5" thickBot="1" x14ac:dyDescent="0.25">
      <c r="B22" s="34" t="s">
        <v>4</v>
      </c>
      <c r="C22" s="59">
        <v>9276701</v>
      </c>
      <c r="D22" s="59">
        <v>4023420</v>
      </c>
      <c r="E22" s="62">
        <v>15762702</v>
      </c>
    </row>
    <row r="23" spans="2:5" x14ac:dyDescent="0.2">
      <c r="B23" s="44" t="s">
        <v>5</v>
      </c>
      <c r="C23" s="53">
        <v>945</v>
      </c>
      <c r="D23" s="53">
        <v>8</v>
      </c>
      <c r="E23" s="54">
        <v>763</v>
      </c>
    </row>
    <row r="24" spans="2:5" ht="13.5" thickBot="1" x14ac:dyDescent="0.25">
      <c r="B24" s="46" t="s">
        <v>6</v>
      </c>
      <c r="C24" s="55">
        <v>5</v>
      </c>
      <c r="D24" s="55">
        <v>1</v>
      </c>
      <c r="E24" s="56">
        <v>2</v>
      </c>
    </row>
    <row r="26" spans="2:5" ht="13.5" thickBot="1" x14ac:dyDescent="0.25"/>
    <row r="27" spans="2:5" ht="13.5" thickBot="1" x14ac:dyDescent="0.25">
      <c r="B27" s="162" t="s">
        <v>356</v>
      </c>
      <c r="C27" s="163"/>
      <c r="D27" s="163"/>
      <c r="E27" s="163"/>
    </row>
    <row r="28" spans="2:5" ht="15" x14ac:dyDescent="0.25">
      <c r="B28" s="29" t="s">
        <v>357</v>
      </c>
      <c r="C28" s="31">
        <f t="shared" ref="C28:C41" si="2">+C9/C$22</f>
        <v>6.5891204211497176E-2</v>
      </c>
      <c r="D28" s="31">
        <f t="shared" ref="D28:E41" si="3">+D9/D$22</f>
        <v>8.8527173399744502E-2</v>
      </c>
      <c r="E28" s="66">
        <f t="shared" si="3"/>
        <v>2.3452514676734992E-2</v>
      </c>
    </row>
    <row r="29" spans="2:5" ht="15" x14ac:dyDescent="0.25">
      <c r="B29" s="30" t="s">
        <v>358</v>
      </c>
      <c r="C29" s="31">
        <f t="shared" si="2"/>
        <v>3.2227189385536946E-2</v>
      </c>
      <c r="D29" s="31">
        <f t="shared" si="3"/>
        <v>5.9805588280616988E-2</v>
      </c>
      <c r="E29" s="66">
        <f t="shared" si="3"/>
        <v>6.334199555380797E-2</v>
      </c>
    </row>
    <row r="30" spans="2:5" ht="15" x14ac:dyDescent="0.25">
      <c r="B30" s="30" t="s">
        <v>359</v>
      </c>
      <c r="C30" s="31">
        <f t="shared" si="2"/>
        <v>2.4184136149262545E-2</v>
      </c>
      <c r="D30" s="31">
        <f t="shared" si="3"/>
        <v>1.2500062136192593E-2</v>
      </c>
      <c r="E30" s="66">
        <f t="shared" si="3"/>
        <v>7.0193041776720769E-2</v>
      </c>
    </row>
    <row r="31" spans="2:5" ht="15" x14ac:dyDescent="0.25">
      <c r="B31" s="30" t="s">
        <v>360</v>
      </c>
      <c r="C31" s="31">
        <f t="shared" si="2"/>
        <v>0.19496478327802091</v>
      </c>
      <c r="D31" s="31">
        <f t="shared" si="3"/>
        <v>6.5738849038877376E-2</v>
      </c>
      <c r="E31" s="66">
        <f t="shared" si="3"/>
        <v>0.20533262634794466</v>
      </c>
    </row>
    <row r="32" spans="2:5" ht="15" x14ac:dyDescent="0.25">
      <c r="B32" s="30" t="s">
        <v>361</v>
      </c>
      <c r="C32" s="31">
        <f t="shared" si="2"/>
        <v>0</v>
      </c>
      <c r="D32" s="31">
        <f t="shared" si="3"/>
        <v>0</v>
      </c>
      <c r="E32" s="66">
        <f t="shared" si="3"/>
        <v>0</v>
      </c>
    </row>
    <row r="33" spans="2:5" ht="15" x14ac:dyDescent="0.25">
      <c r="B33" s="30" t="s">
        <v>362</v>
      </c>
      <c r="C33" s="31">
        <f t="shared" si="2"/>
        <v>0.29086158969659581</v>
      </c>
      <c r="D33" s="31">
        <f t="shared" si="3"/>
        <v>0.14391562402135497</v>
      </c>
      <c r="E33" s="66">
        <f t="shared" si="3"/>
        <v>0.54325210233626187</v>
      </c>
    </row>
    <row r="34" spans="2:5" ht="15" x14ac:dyDescent="0.25">
      <c r="B34" s="30" t="s">
        <v>363</v>
      </c>
      <c r="C34" s="31">
        <f t="shared" si="2"/>
        <v>0</v>
      </c>
      <c r="D34" s="31">
        <f t="shared" si="3"/>
        <v>0</v>
      </c>
      <c r="E34" s="66">
        <f t="shared" si="3"/>
        <v>0</v>
      </c>
    </row>
    <row r="35" spans="2:5" ht="15.75" thickBot="1" x14ac:dyDescent="0.3">
      <c r="B35" s="30" t="s">
        <v>364</v>
      </c>
      <c r="C35" s="31">
        <f t="shared" si="2"/>
        <v>0.37469764305220143</v>
      </c>
      <c r="D35" s="31">
        <f t="shared" si="3"/>
        <v>0.62583523470082669</v>
      </c>
      <c r="E35" s="66">
        <f t="shared" si="3"/>
        <v>6.4887669639380349E-2</v>
      </c>
    </row>
    <row r="36" spans="2:5" ht="13.5" thickBot="1" x14ac:dyDescent="0.25">
      <c r="B36" s="26" t="s">
        <v>352</v>
      </c>
      <c r="C36" s="32">
        <f t="shared" si="2"/>
        <v>0.98282654577311479</v>
      </c>
      <c r="D36" s="32">
        <f t="shared" si="3"/>
        <v>0.99632253157761308</v>
      </c>
      <c r="E36" s="32">
        <f t="shared" si="3"/>
        <v>0.97045995033085064</v>
      </c>
    </row>
    <row r="37" spans="2:5" ht="15" x14ac:dyDescent="0.25">
      <c r="B37" s="30" t="s">
        <v>365</v>
      </c>
      <c r="C37" s="31">
        <f t="shared" si="2"/>
        <v>1.6904285262616527E-2</v>
      </c>
      <c r="D37" s="31">
        <f t="shared" si="3"/>
        <v>2.1710385691774661E-3</v>
      </c>
      <c r="E37" s="66">
        <f t="shared" si="3"/>
        <v>2.4842251030311936E-2</v>
      </c>
    </row>
    <row r="38" spans="2:5" ht="15" x14ac:dyDescent="0.25">
      <c r="B38" s="30" t="s">
        <v>366</v>
      </c>
      <c r="C38" s="31">
        <f t="shared" si="2"/>
        <v>0</v>
      </c>
      <c r="D38" s="31">
        <f t="shared" si="3"/>
        <v>0</v>
      </c>
      <c r="E38" s="66">
        <f t="shared" si="3"/>
        <v>4.1773929368200957E-3</v>
      </c>
    </row>
    <row r="39" spans="2:5" ht="15.75" thickBot="1" x14ac:dyDescent="0.3">
      <c r="B39" s="30" t="s">
        <v>367</v>
      </c>
      <c r="C39" s="31">
        <f t="shared" si="2"/>
        <v>2.691689642686554E-4</v>
      </c>
      <c r="D39" s="31">
        <f t="shared" si="3"/>
        <v>1.5064298532094587E-3</v>
      </c>
      <c r="E39" s="66">
        <f t="shared" si="3"/>
        <v>5.2040570201733179E-4</v>
      </c>
    </row>
    <row r="40" spans="2:5" ht="13.5" thickBot="1" x14ac:dyDescent="0.25">
      <c r="B40" s="26" t="s">
        <v>353</v>
      </c>
      <c r="C40" s="32">
        <f t="shared" si="2"/>
        <v>1.7173454226885182E-2</v>
      </c>
      <c r="D40" s="32">
        <f t="shared" si="3"/>
        <v>3.6774684223869246E-3</v>
      </c>
      <c r="E40" s="32">
        <f t="shared" si="3"/>
        <v>2.9540049669149363E-2</v>
      </c>
    </row>
    <row r="41" spans="2:5" ht="13.5" thickBot="1" x14ac:dyDescent="0.25">
      <c r="B41" s="34" t="s">
        <v>4</v>
      </c>
      <c r="C41" s="33">
        <f t="shared" si="2"/>
        <v>1</v>
      </c>
      <c r="D41" s="33">
        <f t="shared" si="3"/>
        <v>1</v>
      </c>
      <c r="E41" s="67">
        <f t="shared" si="3"/>
        <v>1</v>
      </c>
    </row>
  </sheetData>
  <mergeCells count="3">
    <mergeCell ref="B5:E5"/>
    <mergeCell ref="B6:E6"/>
    <mergeCell ref="B27:E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36"/>
  <sheetViews>
    <sheetView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9.140625" defaultRowHeight="12.75" x14ac:dyDescent="0.2"/>
  <cols>
    <col min="1" max="1" width="13.28515625" bestFit="1" customWidth="1"/>
    <col min="2" max="2" width="10.42578125" bestFit="1" customWidth="1"/>
    <col min="3" max="3" width="82" customWidth="1"/>
    <col min="4" max="4" width="6.7109375" bestFit="1" customWidth="1"/>
  </cols>
  <sheetData>
    <row r="3" spans="1:4" ht="13.5" thickBot="1" x14ac:dyDescent="0.25"/>
    <row r="4" spans="1:4" ht="21.75" thickBot="1" x14ac:dyDescent="0.4">
      <c r="C4" s="5" t="s">
        <v>346</v>
      </c>
    </row>
    <row r="5" spans="1:4" ht="13.5" thickBot="1" x14ac:dyDescent="0.25"/>
    <row r="6" spans="1:4" ht="24" customHeight="1" thickBot="1" x14ac:dyDescent="0.25">
      <c r="A6" s="1" t="s">
        <v>3</v>
      </c>
      <c r="B6" s="1" t="s">
        <v>2</v>
      </c>
      <c r="C6" s="1" t="s">
        <v>1</v>
      </c>
      <c r="D6" s="1" t="s">
        <v>0</v>
      </c>
    </row>
    <row r="7" spans="1:4" x14ac:dyDescent="0.2">
      <c r="A7" s="6" t="s">
        <v>154</v>
      </c>
      <c r="B7" s="7" t="s">
        <v>83</v>
      </c>
      <c r="C7" s="8" t="s">
        <v>151</v>
      </c>
      <c r="D7" s="9" t="s">
        <v>150</v>
      </c>
    </row>
    <row r="8" spans="1:4" ht="13.5" thickBot="1" x14ac:dyDescent="0.25">
      <c r="A8" s="10" t="s">
        <v>154</v>
      </c>
      <c r="B8" s="11" t="s">
        <v>83</v>
      </c>
      <c r="C8" s="12" t="s">
        <v>167</v>
      </c>
      <c r="D8" s="13" t="s">
        <v>166</v>
      </c>
    </row>
    <row r="9" spans="1:4" ht="13.5" thickBot="1" x14ac:dyDescent="0.25">
      <c r="A9" s="14" t="s">
        <v>35</v>
      </c>
      <c r="B9" s="15" t="s">
        <v>12</v>
      </c>
      <c r="C9" s="16" t="s">
        <v>34</v>
      </c>
      <c r="D9" s="17" t="s">
        <v>33</v>
      </c>
    </row>
    <row r="10" spans="1:4" ht="13.5" thickBot="1" x14ac:dyDescent="0.25">
      <c r="A10" s="14" t="s">
        <v>246</v>
      </c>
      <c r="B10" s="15" t="s">
        <v>239</v>
      </c>
      <c r="C10" s="16" t="s">
        <v>245</v>
      </c>
      <c r="D10" s="17" t="s">
        <v>244</v>
      </c>
    </row>
    <row r="11" spans="1:4" x14ac:dyDescent="0.2">
      <c r="A11" s="6" t="s">
        <v>240</v>
      </c>
      <c r="B11" s="7" t="s">
        <v>223</v>
      </c>
      <c r="C11" s="8" t="s">
        <v>272</v>
      </c>
      <c r="D11" s="9" t="s">
        <v>271</v>
      </c>
    </row>
    <row r="12" spans="1:4" x14ac:dyDescent="0.2">
      <c r="A12" s="18" t="s">
        <v>240</v>
      </c>
      <c r="B12" s="2" t="s">
        <v>223</v>
      </c>
      <c r="C12" s="3" t="s">
        <v>292</v>
      </c>
      <c r="D12" s="19" t="s">
        <v>291</v>
      </c>
    </row>
    <row r="13" spans="1:4" x14ac:dyDescent="0.2">
      <c r="A13" s="18" t="s">
        <v>240</v>
      </c>
      <c r="B13" s="2" t="s">
        <v>223</v>
      </c>
      <c r="C13" s="3" t="s">
        <v>294</v>
      </c>
      <c r="D13" s="19" t="s">
        <v>293</v>
      </c>
    </row>
    <row r="14" spans="1:4" x14ac:dyDescent="0.2">
      <c r="A14" s="18" t="s">
        <v>240</v>
      </c>
      <c r="B14" s="2" t="s">
        <v>223</v>
      </c>
      <c r="C14" s="3" t="s">
        <v>316</v>
      </c>
      <c r="D14" s="19" t="s">
        <v>315</v>
      </c>
    </row>
    <row r="15" spans="1:4" x14ac:dyDescent="0.2">
      <c r="A15" s="18" t="s">
        <v>240</v>
      </c>
      <c r="B15" s="2" t="s">
        <v>223</v>
      </c>
      <c r="C15" s="3" t="s">
        <v>318</v>
      </c>
      <c r="D15" s="19" t="s">
        <v>317</v>
      </c>
    </row>
    <row r="16" spans="1:4" x14ac:dyDescent="0.2">
      <c r="A16" s="18" t="s">
        <v>240</v>
      </c>
      <c r="B16" s="2" t="s">
        <v>239</v>
      </c>
      <c r="C16" s="3" t="s">
        <v>238</v>
      </c>
      <c r="D16" s="19" t="s">
        <v>237</v>
      </c>
    </row>
    <row r="17" spans="1:4" ht="13.5" thickBot="1" x14ac:dyDescent="0.25">
      <c r="A17" s="10" t="s">
        <v>240</v>
      </c>
      <c r="B17" s="11" t="s">
        <v>239</v>
      </c>
      <c r="C17" s="12" t="s">
        <v>245</v>
      </c>
      <c r="D17" s="13" t="s">
        <v>244</v>
      </c>
    </row>
    <row r="18" spans="1:4" x14ac:dyDescent="0.2">
      <c r="A18" s="6" t="s">
        <v>230</v>
      </c>
      <c r="B18" s="7" t="s">
        <v>223</v>
      </c>
      <c r="C18" s="8" t="s">
        <v>229</v>
      </c>
      <c r="D18" s="9" t="s">
        <v>228</v>
      </c>
    </row>
    <row r="19" spans="1:4" x14ac:dyDescent="0.2">
      <c r="A19" s="18" t="s">
        <v>230</v>
      </c>
      <c r="B19" s="2" t="s">
        <v>223</v>
      </c>
      <c r="C19" s="3" t="s">
        <v>272</v>
      </c>
      <c r="D19" s="19" t="s">
        <v>271</v>
      </c>
    </row>
    <row r="20" spans="1:4" x14ac:dyDescent="0.2">
      <c r="A20" s="18" t="s">
        <v>230</v>
      </c>
      <c r="B20" s="2" t="s">
        <v>223</v>
      </c>
      <c r="C20" s="3" t="s">
        <v>283</v>
      </c>
      <c r="D20" s="19" t="s">
        <v>282</v>
      </c>
    </row>
    <row r="21" spans="1:4" x14ac:dyDescent="0.2">
      <c r="A21" s="18" t="s">
        <v>230</v>
      </c>
      <c r="B21" s="2" t="s">
        <v>223</v>
      </c>
      <c r="C21" s="3" t="s">
        <v>294</v>
      </c>
      <c r="D21" s="19" t="s">
        <v>293</v>
      </c>
    </row>
    <row r="22" spans="1:4" x14ac:dyDescent="0.2">
      <c r="A22" s="18" t="s">
        <v>230</v>
      </c>
      <c r="B22" s="2" t="s">
        <v>223</v>
      </c>
      <c r="C22" s="3" t="s">
        <v>300</v>
      </c>
      <c r="D22" s="19" t="s">
        <v>299</v>
      </c>
    </row>
    <row r="23" spans="1:4" x14ac:dyDescent="0.2">
      <c r="A23" s="18" t="s">
        <v>230</v>
      </c>
      <c r="B23" s="2" t="s">
        <v>223</v>
      </c>
      <c r="C23" s="3" t="s">
        <v>316</v>
      </c>
      <c r="D23" s="19" t="s">
        <v>315</v>
      </c>
    </row>
    <row r="24" spans="1:4" x14ac:dyDescent="0.2">
      <c r="A24" s="18" t="s">
        <v>230</v>
      </c>
      <c r="B24" s="2" t="s">
        <v>223</v>
      </c>
      <c r="C24" s="3" t="s">
        <v>318</v>
      </c>
      <c r="D24" s="19" t="s">
        <v>317</v>
      </c>
    </row>
    <row r="25" spans="1:4" x14ac:dyDescent="0.2">
      <c r="A25" s="18" t="s">
        <v>230</v>
      </c>
      <c r="B25" s="2" t="s">
        <v>223</v>
      </c>
      <c r="C25" s="3" t="s">
        <v>324</v>
      </c>
      <c r="D25" s="19" t="s">
        <v>323</v>
      </c>
    </row>
    <row r="26" spans="1:4" x14ac:dyDescent="0.2">
      <c r="A26" s="18" t="s">
        <v>230</v>
      </c>
      <c r="B26" s="2" t="s">
        <v>239</v>
      </c>
      <c r="C26" s="3" t="s">
        <v>238</v>
      </c>
      <c r="D26" s="19" t="s">
        <v>237</v>
      </c>
    </row>
    <row r="27" spans="1:4" x14ac:dyDescent="0.2">
      <c r="A27" s="18" t="s">
        <v>230</v>
      </c>
      <c r="B27" s="2" t="s">
        <v>239</v>
      </c>
      <c r="C27" s="3" t="s">
        <v>245</v>
      </c>
      <c r="D27" s="19" t="s">
        <v>244</v>
      </c>
    </row>
    <row r="28" spans="1:4" ht="13.5" thickBot="1" x14ac:dyDescent="0.25">
      <c r="A28" s="10" t="s">
        <v>230</v>
      </c>
      <c r="B28" s="11" t="s">
        <v>239</v>
      </c>
      <c r="C28" s="12" t="s">
        <v>334</v>
      </c>
      <c r="D28" s="13" t="s">
        <v>333</v>
      </c>
    </row>
    <row r="29" spans="1:4" x14ac:dyDescent="0.2">
      <c r="A29" s="6" t="s">
        <v>249</v>
      </c>
      <c r="B29" s="7" t="s">
        <v>223</v>
      </c>
      <c r="C29" s="8" t="s">
        <v>294</v>
      </c>
      <c r="D29" s="9" t="s">
        <v>293</v>
      </c>
    </row>
    <row r="30" spans="1:4" x14ac:dyDescent="0.2">
      <c r="A30" s="18" t="s">
        <v>249</v>
      </c>
      <c r="B30" s="2" t="s">
        <v>223</v>
      </c>
      <c r="C30" s="3" t="s">
        <v>318</v>
      </c>
      <c r="D30" s="19" t="s">
        <v>317</v>
      </c>
    </row>
    <row r="31" spans="1:4" x14ac:dyDescent="0.2">
      <c r="A31" s="18" t="s">
        <v>249</v>
      </c>
      <c r="B31" s="2" t="s">
        <v>223</v>
      </c>
      <c r="C31" s="3" t="s">
        <v>324</v>
      </c>
      <c r="D31" s="19" t="s">
        <v>323</v>
      </c>
    </row>
    <row r="32" spans="1:4" ht="13.5" thickBot="1" x14ac:dyDescent="0.25">
      <c r="A32" s="10" t="s">
        <v>249</v>
      </c>
      <c r="B32" s="11" t="s">
        <v>239</v>
      </c>
      <c r="C32" s="12" t="s">
        <v>245</v>
      </c>
      <c r="D32" s="13" t="s">
        <v>244</v>
      </c>
    </row>
    <row r="33" spans="1:4" x14ac:dyDescent="0.2">
      <c r="A33" s="6" t="s">
        <v>250</v>
      </c>
      <c r="B33" s="7" t="s">
        <v>220</v>
      </c>
      <c r="C33" s="8" t="s">
        <v>322</v>
      </c>
      <c r="D33" s="9" t="s">
        <v>321</v>
      </c>
    </row>
    <row r="34" spans="1:4" x14ac:dyDescent="0.2">
      <c r="A34" s="18" t="s">
        <v>250</v>
      </c>
      <c r="B34" s="2" t="s">
        <v>223</v>
      </c>
      <c r="C34" s="3" t="s">
        <v>324</v>
      </c>
      <c r="D34" s="19" t="s">
        <v>323</v>
      </c>
    </row>
    <row r="35" spans="1:4" ht="13.5" thickBot="1" x14ac:dyDescent="0.25">
      <c r="A35" s="10" t="s">
        <v>250</v>
      </c>
      <c r="B35" s="11" t="s">
        <v>239</v>
      </c>
      <c r="C35" s="12" t="s">
        <v>245</v>
      </c>
      <c r="D35" s="13" t="s">
        <v>244</v>
      </c>
    </row>
    <row r="36" spans="1:4" x14ac:dyDescent="0.2">
      <c r="A36" s="6" t="s">
        <v>243</v>
      </c>
      <c r="B36" s="7" t="s">
        <v>223</v>
      </c>
      <c r="C36" s="8" t="s">
        <v>242</v>
      </c>
      <c r="D36" s="9" t="s">
        <v>241</v>
      </c>
    </row>
    <row r="37" spans="1:4" ht="13.5" thickBot="1" x14ac:dyDescent="0.25">
      <c r="A37" s="10" t="s">
        <v>243</v>
      </c>
      <c r="B37" s="11" t="s">
        <v>223</v>
      </c>
      <c r="C37" s="12" t="s">
        <v>278</v>
      </c>
      <c r="D37" s="13" t="s">
        <v>277</v>
      </c>
    </row>
    <row r="38" spans="1:4" ht="13.5" thickBot="1" x14ac:dyDescent="0.25">
      <c r="A38" s="14" t="s">
        <v>264</v>
      </c>
      <c r="B38" s="15" t="s">
        <v>223</v>
      </c>
      <c r="C38" s="16" t="s">
        <v>263</v>
      </c>
      <c r="D38" s="17" t="s">
        <v>262</v>
      </c>
    </row>
    <row r="39" spans="1:4" x14ac:dyDescent="0.2">
      <c r="A39" s="6" t="s">
        <v>126</v>
      </c>
      <c r="B39" s="7" t="s">
        <v>83</v>
      </c>
      <c r="C39" s="8" t="s">
        <v>124</v>
      </c>
      <c r="D39" s="9" t="s">
        <v>123</v>
      </c>
    </row>
    <row r="40" spans="1:4" ht="13.5" thickBot="1" x14ac:dyDescent="0.25">
      <c r="A40" s="10" t="s">
        <v>126</v>
      </c>
      <c r="B40" s="11" t="s">
        <v>83</v>
      </c>
      <c r="C40" s="12" t="s">
        <v>197</v>
      </c>
      <c r="D40" s="13" t="s">
        <v>196</v>
      </c>
    </row>
    <row r="41" spans="1:4" ht="13.5" thickBot="1" x14ac:dyDescent="0.25">
      <c r="A41" s="14" t="s">
        <v>187</v>
      </c>
      <c r="B41" s="15" t="s">
        <v>184</v>
      </c>
      <c r="C41" s="16" t="s">
        <v>183</v>
      </c>
      <c r="D41" s="17" t="s">
        <v>182</v>
      </c>
    </row>
    <row r="42" spans="1:4" ht="13.5" thickBot="1" x14ac:dyDescent="0.25">
      <c r="A42" s="14" t="s">
        <v>131</v>
      </c>
      <c r="B42" s="15" t="s">
        <v>83</v>
      </c>
      <c r="C42" s="16" t="s">
        <v>130</v>
      </c>
      <c r="D42" s="17" t="s">
        <v>129</v>
      </c>
    </row>
    <row r="43" spans="1:4" ht="13.5" thickBot="1" x14ac:dyDescent="0.25">
      <c r="A43" s="14" t="s">
        <v>132</v>
      </c>
      <c r="B43" s="15" t="s">
        <v>83</v>
      </c>
      <c r="C43" s="16" t="s">
        <v>130</v>
      </c>
      <c r="D43" s="17" t="s">
        <v>129</v>
      </c>
    </row>
    <row r="44" spans="1:4" x14ac:dyDescent="0.2">
      <c r="A44" s="6" t="s">
        <v>32</v>
      </c>
      <c r="B44" s="7" t="s">
        <v>12</v>
      </c>
      <c r="C44" s="8" t="s">
        <v>30</v>
      </c>
      <c r="D44" s="9" t="s">
        <v>29</v>
      </c>
    </row>
    <row r="45" spans="1:4" ht="13.5" thickBot="1" x14ac:dyDescent="0.25">
      <c r="A45" s="10" t="s">
        <v>32</v>
      </c>
      <c r="B45" s="11" t="s">
        <v>12</v>
      </c>
      <c r="C45" s="12" t="s">
        <v>45</v>
      </c>
      <c r="D45" s="13" t="s">
        <v>44</v>
      </c>
    </row>
    <row r="46" spans="1:4" ht="13.5" thickBot="1" x14ac:dyDescent="0.25">
      <c r="A46" s="14" t="s">
        <v>267</v>
      </c>
      <c r="B46" s="20" t="s">
        <v>239</v>
      </c>
      <c r="C46" s="16" t="s">
        <v>266</v>
      </c>
      <c r="D46" s="17" t="s">
        <v>265</v>
      </c>
    </row>
    <row r="47" spans="1:4" x14ac:dyDescent="0.2">
      <c r="A47" s="6" t="s">
        <v>248</v>
      </c>
      <c r="B47" s="7" t="s">
        <v>223</v>
      </c>
      <c r="C47" s="8" t="s">
        <v>294</v>
      </c>
      <c r="D47" s="9" t="s">
        <v>293</v>
      </c>
    </row>
    <row r="48" spans="1:4" x14ac:dyDescent="0.2">
      <c r="A48" s="18" t="s">
        <v>248</v>
      </c>
      <c r="B48" s="2" t="s">
        <v>223</v>
      </c>
      <c r="C48" s="3" t="s">
        <v>318</v>
      </c>
      <c r="D48" s="19" t="s">
        <v>317</v>
      </c>
    </row>
    <row r="49" spans="1:4" x14ac:dyDescent="0.2">
      <c r="A49" s="18" t="s">
        <v>248</v>
      </c>
      <c r="B49" s="2" t="s">
        <v>223</v>
      </c>
      <c r="C49" s="3" t="s">
        <v>324</v>
      </c>
      <c r="D49" s="19" t="s">
        <v>323</v>
      </c>
    </row>
    <row r="50" spans="1:4" x14ac:dyDescent="0.2">
      <c r="A50" s="18" t="s">
        <v>248</v>
      </c>
      <c r="B50" s="2" t="s">
        <v>223</v>
      </c>
      <c r="C50" s="3" t="s">
        <v>274</v>
      </c>
      <c r="D50" s="19" t="s">
        <v>273</v>
      </c>
    </row>
    <row r="51" spans="1:4" ht="13.5" thickBot="1" x14ac:dyDescent="0.25">
      <c r="A51" s="10" t="s">
        <v>248</v>
      </c>
      <c r="B51" s="11" t="s">
        <v>239</v>
      </c>
      <c r="C51" s="12" t="s">
        <v>245</v>
      </c>
      <c r="D51" s="13" t="s">
        <v>244</v>
      </c>
    </row>
    <row r="52" spans="1:4" x14ac:dyDescent="0.2">
      <c r="A52" s="6" t="s">
        <v>105</v>
      </c>
      <c r="B52" s="7" t="s">
        <v>83</v>
      </c>
      <c r="C52" s="8" t="s">
        <v>104</v>
      </c>
      <c r="D52" s="9" t="s">
        <v>103</v>
      </c>
    </row>
    <row r="53" spans="1:4" x14ac:dyDescent="0.2">
      <c r="A53" s="18" t="s">
        <v>105</v>
      </c>
      <c r="B53" s="2" t="s">
        <v>83</v>
      </c>
      <c r="C53" s="3" t="s">
        <v>111</v>
      </c>
      <c r="D53" s="19" t="s">
        <v>110</v>
      </c>
    </row>
    <row r="54" spans="1:4" x14ac:dyDescent="0.2">
      <c r="A54" s="18" t="s">
        <v>105</v>
      </c>
      <c r="B54" s="2" t="s">
        <v>83</v>
      </c>
      <c r="C54" s="3" t="s">
        <v>113</v>
      </c>
      <c r="D54" s="19" t="s">
        <v>112</v>
      </c>
    </row>
    <row r="55" spans="1:4" x14ac:dyDescent="0.2">
      <c r="A55" s="18" t="s">
        <v>105</v>
      </c>
      <c r="B55" s="2" t="s">
        <v>83</v>
      </c>
      <c r="C55" s="3" t="s">
        <v>116</v>
      </c>
      <c r="D55" s="19" t="s">
        <v>115</v>
      </c>
    </row>
    <row r="56" spans="1:4" x14ac:dyDescent="0.2">
      <c r="A56" s="18" t="s">
        <v>105</v>
      </c>
      <c r="B56" s="2" t="s">
        <v>83</v>
      </c>
      <c r="C56" s="3" t="s">
        <v>130</v>
      </c>
      <c r="D56" s="19" t="s">
        <v>129</v>
      </c>
    </row>
    <row r="57" spans="1:4" x14ac:dyDescent="0.2">
      <c r="A57" s="18" t="s">
        <v>105</v>
      </c>
      <c r="B57" s="2" t="s">
        <v>83</v>
      </c>
      <c r="C57" s="3" t="s">
        <v>140</v>
      </c>
      <c r="D57" s="19" t="s">
        <v>139</v>
      </c>
    </row>
    <row r="58" spans="1:4" x14ac:dyDescent="0.2">
      <c r="A58" s="18" t="s">
        <v>105</v>
      </c>
      <c r="B58" s="2" t="s">
        <v>83</v>
      </c>
      <c r="C58" s="3" t="s">
        <v>163</v>
      </c>
      <c r="D58" s="19" t="s">
        <v>162</v>
      </c>
    </row>
    <row r="59" spans="1:4" x14ac:dyDescent="0.2">
      <c r="A59" s="18" t="s">
        <v>105</v>
      </c>
      <c r="B59" s="2" t="s">
        <v>83</v>
      </c>
      <c r="C59" s="3"/>
      <c r="D59" s="19" t="s">
        <v>190</v>
      </c>
    </row>
    <row r="60" spans="1:4" ht="13.5" thickBot="1" x14ac:dyDescent="0.25">
      <c r="A60" s="10" t="s">
        <v>105</v>
      </c>
      <c r="B60" s="11" t="s">
        <v>83</v>
      </c>
      <c r="C60" s="12" t="s">
        <v>208</v>
      </c>
      <c r="D60" s="13" t="s">
        <v>207</v>
      </c>
    </row>
    <row r="61" spans="1:4" ht="13.5" thickBot="1" x14ac:dyDescent="0.25">
      <c r="A61" s="14" t="s">
        <v>152</v>
      </c>
      <c r="B61" s="15" t="s">
        <v>83</v>
      </c>
      <c r="C61" s="16" t="s">
        <v>151</v>
      </c>
      <c r="D61" s="17" t="s">
        <v>150</v>
      </c>
    </row>
    <row r="62" spans="1:4" x14ac:dyDescent="0.2">
      <c r="A62" s="6" t="s">
        <v>146</v>
      </c>
      <c r="B62" s="7" t="s">
        <v>145</v>
      </c>
      <c r="C62" s="8" t="s">
        <v>144</v>
      </c>
      <c r="D62" s="9" t="s">
        <v>143</v>
      </c>
    </row>
    <row r="63" spans="1:4" x14ac:dyDescent="0.2">
      <c r="A63" s="18" t="s">
        <v>146</v>
      </c>
      <c r="B63" s="2" t="s">
        <v>145</v>
      </c>
      <c r="C63" s="3" t="s">
        <v>160</v>
      </c>
      <c r="D63" s="19" t="s">
        <v>159</v>
      </c>
    </row>
    <row r="64" spans="1:4" ht="13.5" thickBot="1" x14ac:dyDescent="0.25">
      <c r="A64" s="10" t="s">
        <v>146</v>
      </c>
      <c r="B64" s="11" t="s">
        <v>83</v>
      </c>
      <c r="C64" s="12" t="s">
        <v>276</v>
      </c>
      <c r="D64" s="13" t="s">
        <v>275</v>
      </c>
    </row>
    <row r="65" spans="1:4" ht="13.5" thickBot="1" x14ac:dyDescent="0.25">
      <c r="A65" s="14" t="s">
        <v>185</v>
      </c>
      <c r="B65" s="15" t="s">
        <v>184</v>
      </c>
      <c r="C65" s="16" t="s">
        <v>183</v>
      </c>
      <c r="D65" s="17" t="s">
        <v>182</v>
      </c>
    </row>
    <row r="66" spans="1:4" ht="13.5" thickBot="1" x14ac:dyDescent="0.25">
      <c r="A66" s="14" t="s">
        <v>98</v>
      </c>
      <c r="B66" s="15" t="s">
        <v>83</v>
      </c>
      <c r="C66" s="16" t="s">
        <v>97</v>
      </c>
      <c r="D66" s="17" t="s">
        <v>96</v>
      </c>
    </row>
    <row r="67" spans="1:4" ht="13.5" thickBot="1" x14ac:dyDescent="0.25">
      <c r="A67" s="14" t="s">
        <v>169</v>
      </c>
      <c r="B67" s="15" t="s">
        <v>83</v>
      </c>
      <c r="C67" s="16" t="s">
        <v>167</v>
      </c>
      <c r="D67" s="17" t="s">
        <v>166</v>
      </c>
    </row>
    <row r="68" spans="1:4" x14ac:dyDescent="0.2">
      <c r="A68" s="6" t="s">
        <v>171</v>
      </c>
      <c r="B68" s="7" t="s">
        <v>83</v>
      </c>
      <c r="C68" s="8" t="s">
        <v>167</v>
      </c>
      <c r="D68" s="9" t="s">
        <v>166</v>
      </c>
    </row>
    <row r="69" spans="1:4" ht="13.5" thickBot="1" x14ac:dyDescent="0.25">
      <c r="A69" s="10" t="s">
        <v>171</v>
      </c>
      <c r="B69" s="11" t="s">
        <v>83</v>
      </c>
      <c r="C69" s="12" t="s">
        <v>276</v>
      </c>
      <c r="D69" s="13" t="s">
        <v>275</v>
      </c>
    </row>
    <row r="70" spans="1:4" ht="13.5" thickBot="1" x14ac:dyDescent="0.25">
      <c r="A70" s="14" t="s">
        <v>286</v>
      </c>
      <c r="B70" s="15" t="s">
        <v>220</v>
      </c>
      <c r="C70" s="16" t="s">
        <v>285</v>
      </c>
      <c r="D70" s="17" t="s">
        <v>284</v>
      </c>
    </row>
    <row r="71" spans="1:4" x14ac:dyDescent="0.2">
      <c r="A71" s="6" t="s">
        <v>186</v>
      </c>
      <c r="B71" s="7" t="s">
        <v>184</v>
      </c>
      <c r="C71" s="8" t="s">
        <v>183</v>
      </c>
      <c r="D71" s="9" t="s">
        <v>182</v>
      </c>
    </row>
    <row r="72" spans="1:4" ht="13.5" thickBot="1" x14ac:dyDescent="0.25">
      <c r="A72" s="10" t="s">
        <v>186</v>
      </c>
      <c r="B72" s="11" t="s">
        <v>223</v>
      </c>
      <c r="C72" s="12" t="s">
        <v>326</v>
      </c>
      <c r="D72" s="13" t="s">
        <v>325</v>
      </c>
    </row>
    <row r="73" spans="1:4" x14ac:dyDescent="0.2">
      <c r="A73" s="6" t="s">
        <v>233</v>
      </c>
      <c r="B73" s="7" t="s">
        <v>220</v>
      </c>
      <c r="C73" s="8" t="s">
        <v>285</v>
      </c>
      <c r="D73" s="9" t="s">
        <v>284</v>
      </c>
    </row>
    <row r="74" spans="1:4" x14ac:dyDescent="0.2">
      <c r="A74" s="18" t="s">
        <v>233</v>
      </c>
      <c r="B74" s="2" t="s">
        <v>220</v>
      </c>
      <c r="C74" s="3" t="s">
        <v>332</v>
      </c>
      <c r="D74" s="19" t="s">
        <v>331</v>
      </c>
    </row>
    <row r="75" spans="1:4" x14ac:dyDescent="0.2">
      <c r="A75" s="18" t="s">
        <v>233</v>
      </c>
      <c r="B75" s="2" t="s">
        <v>223</v>
      </c>
      <c r="C75" s="3" t="s">
        <v>232</v>
      </c>
      <c r="D75" s="19" t="s">
        <v>231</v>
      </c>
    </row>
    <row r="76" spans="1:4" x14ac:dyDescent="0.2">
      <c r="A76" s="18" t="s">
        <v>233</v>
      </c>
      <c r="B76" s="2" t="s">
        <v>223</v>
      </c>
      <c r="C76" s="3"/>
      <c r="D76" s="19" t="s">
        <v>254</v>
      </c>
    </row>
    <row r="77" spans="1:4" x14ac:dyDescent="0.2">
      <c r="A77" s="18" t="s">
        <v>233</v>
      </c>
      <c r="B77" s="2" t="s">
        <v>223</v>
      </c>
      <c r="C77" s="3" t="s">
        <v>326</v>
      </c>
      <c r="D77" s="19" t="s">
        <v>325</v>
      </c>
    </row>
    <row r="78" spans="1:4" ht="13.5" thickBot="1" x14ac:dyDescent="0.25">
      <c r="A78" s="10" t="s">
        <v>233</v>
      </c>
      <c r="B78" s="11" t="s">
        <v>239</v>
      </c>
      <c r="C78" s="12" t="s">
        <v>314</v>
      </c>
      <c r="D78" s="13" t="s">
        <v>313</v>
      </c>
    </row>
    <row r="79" spans="1:4" ht="13.5" thickBot="1" x14ac:dyDescent="0.25">
      <c r="A79" s="14" t="s">
        <v>253</v>
      </c>
      <c r="B79" s="15" t="s">
        <v>220</v>
      </c>
      <c r="C79" s="16" t="s">
        <v>252</v>
      </c>
      <c r="D79" s="17" t="s">
        <v>251</v>
      </c>
    </row>
    <row r="80" spans="1:4" x14ac:dyDescent="0.2">
      <c r="A80" s="6" t="s">
        <v>224</v>
      </c>
      <c r="B80" s="7" t="s">
        <v>220</v>
      </c>
      <c r="C80" s="8" t="s">
        <v>270</v>
      </c>
      <c r="D80" s="9" t="s">
        <v>269</v>
      </c>
    </row>
    <row r="81" spans="1:4" x14ac:dyDescent="0.2">
      <c r="A81" s="18" t="s">
        <v>224</v>
      </c>
      <c r="B81" s="2" t="s">
        <v>220</v>
      </c>
      <c r="C81" s="3" t="s">
        <v>332</v>
      </c>
      <c r="D81" s="19" t="s">
        <v>331</v>
      </c>
    </row>
    <row r="82" spans="1:4" x14ac:dyDescent="0.2">
      <c r="A82" s="18" t="s">
        <v>224</v>
      </c>
      <c r="B82" s="2" t="s">
        <v>223</v>
      </c>
      <c r="C82" s="3" t="s">
        <v>222</v>
      </c>
      <c r="D82" s="19" t="s">
        <v>221</v>
      </c>
    </row>
    <row r="83" spans="1:4" x14ac:dyDescent="0.2">
      <c r="A83" s="18" t="s">
        <v>224</v>
      </c>
      <c r="B83" s="2" t="s">
        <v>223</v>
      </c>
      <c r="C83" s="3" t="s">
        <v>260</v>
      </c>
      <c r="D83" s="19" t="s">
        <v>259</v>
      </c>
    </row>
    <row r="84" spans="1:4" ht="13.5" thickBot="1" x14ac:dyDescent="0.25">
      <c r="A84" s="10" t="s">
        <v>224</v>
      </c>
      <c r="B84" s="11" t="s">
        <v>223</v>
      </c>
      <c r="C84" s="12" t="s">
        <v>326</v>
      </c>
      <c r="D84" s="13" t="s">
        <v>325</v>
      </c>
    </row>
    <row r="85" spans="1:4" ht="13.5" thickBot="1" x14ac:dyDescent="0.25">
      <c r="A85" s="14" t="s">
        <v>258</v>
      </c>
      <c r="B85" s="15" t="s">
        <v>220</v>
      </c>
      <c r="C85" s="16" t="s">
        <v>257</v>
      </c>
      <c r="D85" s="17" t="s">
        <v>256</v>
      </c>
    </row>
    <row r="86" spans="1:4" ht="13.5" thickBot="1" x14ac:dyDescent="0.25">
      <c r="A86" s="14" t="s">
        <v>261</v>
      </c>
      <c r="B86" s="15" t="s">
        <v>223</v>
      </c>
      <c r="C86" s="16" t="s">
        <v>260</v>
      </c>
      <c r="D86" s="17" t="s">
        <v>259</v>
      </c>
    </row>
    <row r="87" spans="1:4" x14ac:dyDescent="0.2">
      <c r="A87" s="6" t="s">
        <v>227</v>
      </c>
      <c r="B87" s="7" t="s">
        <v>220</v>
      </c>
      <c r="C87" s="8" t="s">
        <v>288</v>
      </c>
      <c r="D87" s="9" t="s">
        <v>287</v>
      </c>
    </row>
    <row r="88" spans="1:4" x14ac:dyDescent="0.2">
      <c r="A88" s="18" t="s">
        <v>227</v>
      </c>
      <c r="B88" s="2" t="s">
        <v>220</v>
      </c>
      <c r="C88" s="3" t="s">
        <v>296</v>
      </c>
      <c r="D88" s="19" t="s">
        <v>295</v>
      </c>
    </row>
    <row r="89" spans="1:4" x14ac:dyDescent="0.2">
      <c r="A89" s="18" t="s">
        <v>227</v>
      </c>
      <c r="B89" s="2" t="s">
        <v>220</v>
      </c>
      <c r="C89" s="3" t="s">
        <v>298</v>
      </c>
      <c r="D89" s="19" t="s">
        <v>297</v>
      </c>
    </row>
    <row r="90" spans="1:4" x14ac:dyDescent="0.2">
      <c r="A90" s="18" t="s">
        <v>227</v>
      </c>
      <c r="B90" s="2" t="s">
        <v>220</v>
      </c>
      <c r="C90" s="3" t="s">
        <v>328</v>
      </c>
      <c r="D90" s="19" t="s">
        <v>327</v>
      </c>
    </row>
    <row r="91" spans="1:4" x14ac:dyDescent="0.2">
      <c r="A91" s="18" t="s">
        <v>227</v>
      </c>
      <c r="B91" s="2" t="s">
        <v>223</v>
      </c>
      <c r="C91" s="3" t="s">
        <v>226</v>
      </c>
      <c r="D91" s="19" t="s">
        <v>225</v>
      </c>
    </row>
    <row r="92" spans="1:4" x14ac:dyDescent="0.2">
      <c r="A92" s="18" t="s">
        <v>227</v>
      </c>
      <c r="B92" s="2" t="s">
        <v>223</v>
      </c>
      <c r="C92" s="3"/>
      <c r="D92" s="19" t="s">
        <v>290</v>
      </c>
    </row>
    <row r="93" spans="1:4" x14ac:dyDescent="0.2">
      <c r="A93" s="18" t="s">
        <v>227</v>
      </c>
      <c r="B93" s="2" t="s">
        <v>223</v>
      </c>
      <c r="C93" s="3" t="s">
        <v>320</v>
      </c>
      <c r="D93" s="19" t="s">
        <v>319</v>
      </c>
    </row>
    <row r="94" spans="1:4" ht="13.5" thickBot="1" x14ac:dyDescent="0.25">
      <c r="A94" s="10" t="s">
        <v>227</v>
      </c>
      <c r="B94" s="11" t="s">
        <v>239</v>
      </c>
      <c r="C94" s="12" t="s">
        <v>238</v>
      </c>
      <c r="D94" s="13" t="s">
        <v>237</v>
      </c>
    </row>
    <row r="95" spans="1:4" ht="13.5" thickBot="1" x14ac:dyDescent="0.25">
      <c r="A95" s="14" t="s">
        <v>289</v>
      </c>
      <c r="B95" s="15" t="s">
        <v>220</v>
      </c>
      <c r="C95" s="16" t="s">
        <v>288</v>
      </c>
      <c r="D95" s="17" t="s">
        <v>287</v>
      </c>
    </row>
    <row r="96" spans="1:4" ht="13.5" thickBot="1" x14ac:dyDescent="0.25">
      <c r="A96" s="14" t="s">
        <v>247</v>
      </c>
      <c r="B96" s="15" t="s">
        <v>239</v>
      </c>
      <c r="C96" s="16" t="s">
        <v>245</v>
      </c>
      <c r="D96" s="17" t="s">
        <v>244</v>
      </c>
    </row>
    <row r="97" spans="1:4" ht="13.5" thickBot="1" x14ac:dyDescent="0.25">
      <c r="A97" s="14" t="s">
        <v>147</v>
      </c>
      <c r="B97" s="15" t="s">
        <v>145</v>
      </c>
      <c r="C97" s="16" t="s">
        <v>144</v>
      </c>
      <c r="D97" s="17" t="s">
        <v>143</v>
      </c>
    </row>
    <row r="98" spans="1:4" ht="13.5" thickBot="1" x14ac:dyDescent="0.25">
      <c r="A98" s="14" t="s">
        <v>176</v>
      </c>
      <c r="B98" s="15" t="s">
        <v>83</v>
      </c>
      <c r="C98" s="16" t="s">
        <v>175</v>
      </c>
      <c r="D98" s="17" t="s">
        <v>174</v>
      </c>
    </row>
    <row r="99" spans="1:4" ht="13.5" thickBot="1" x14ac:dyDescent="0.25">
      <c r="A99" s="14" t="s">
        <v>149</v>
      </c>
      <c r="B99" s="15" t="s">
        <v>145</v>
      </c>
      <c r="C99" s="16" t="s">
        <v>144</v>
      </c>
      <c r="D99" s="17" t="s">
        <v>143</v>
      </c>
    </row>
    <row r="100" spans="1:4" x14ac:dyDescent="0.2">
      <c r="A100" s="6" t="s">
        <v>195</v>
      </c>
      <c r="B100" s="7" t="s">
        <v>315</v>
      </c>
      <c r="C100" s="8" t="s">
        <v>194</v>
      </c>
      <c r="D100" s="9" t="s">
        <v>193</v>
      </c>
    </row>
    <row r="101" spans="1:4" x14ac:dyDescent="0.2">
      <c r="A101" s="18" t="s">
        <v>122</v>
      </c>
      <c r="B101" s="2" t="s">
        <v>83</v>
      </c>
      <c r="C101" s="3" t="s">
        <v>121</v>
      </c>
      <c r="D101" s="19" t="s">
        <v>120</v>
      </c>
    </row>
    <row r="102" spans="1:4" x14ac:dyDescent="0.2">
      <c r="A102" s="18" t="s">
        <v>122</v>
      </c>
      <c r="B102" s="2" t="s">
        <v>83</v>
      </c>
      <c r="C102" s="3" t="s">
        <v>128</v>
      </c>
      <c r="D102" s="19" t="s">
        <v>127</v>
      </c>
    </row>
    <row r="103" spans="1:4" x14ac:dyDescent="0.2">
      <c r="A103" s="18" t="s">
        <v>122</v>
      </c>
      <c r="B103" s="2" t="s">
        <v>315</v>
      </c>
      <c r="C103" s="3" t="s">
        <v>194</v>
      </c>
      <c r="D103" s="19" t="s">
        <v>193</v>
      </c>
    </row>
    <row r="104" spans="1:4" ht="13.5" thickBot="1" x14ac:dyDescent="0.25">
      <c r="A104" s="10" t="s">
        <v>122</v>
      </c>
      <c r="B104" s="11" t="s">
        <v>315</v>
      </c>
      <c r="C104" s="12" t="s">
        <v>201</v>
      </c>
      <c r="D104" s="13" t="s">
        <v>200</v>
      </c>
    </row>
    <row r="105" spans="1:4" ht="13.5" thickBot="1" x14ac:dyDescent="0.25">
      <c r="A105" s="14" t="s">
        <v>133</v>
      </c>
      <c r="B105" s="15" t="s">
        <v>83</v>
      </c>
      <c r="C105" s="16" t="s">
        <v>130</v>
      </c>
      <c r="D105" s="17" t="s">
        <v>129</v>
      </c>
    </row>
    <row r="106" spans="1:4" ht="13.5" thickBot="1" x14ac:dyDescent="0.25">
      <c r="A106" s="14" t="s">
        <v>102</v>
      </c>
      <c r="B106" s="15" t="s">
        <v>83</v>
      </c>
      <c r="C106" s="16" t="s">
        <v>100</v>
      </c>
      <c r="D106" s="17" t="s">
        <v>99</v>
      </c>
    </row>
    <row r="107" spans="1:4" x14ac:dyDescent="0.2">
      <c r="A107" s="6" t="s">
        <v>84</v>
      </c>
      <c r="B107" s="7" t="s">
        <v>83</v>
      </c>
      <c r="C107" s="8" t="s">
        <v>82</v>
      </c>
      <c r="D107" s="9" t="s">
        <v>81</v>
      </c>
    </row>
    <row r="108" spans="1:4" x14ac:dyDescent="0.2">
      <c r="A108" s="18" t="s">
        <v>84</v>
      </c>
      <c r="B108" s="2" t="s">
        <v>83</v>
      </c>
      <c r="C108" s="3" t="s">
        <v>86</v>
      </c>
      <c r="D108" s="19" t="s">
        <v>85</v>
      </c>
    </row>
    <row r="109" spans="1:4" x14ac:dyDescent="0.2">
      <c r="A109" s="18" t="s">
        <v>84</v>
      </c>
      <c r="B109" s="2" t="s">
        <v>83</v>
      </c>
      <c r="C109" s="3" t="s">
        <v>93</v>
      </c>
      <c r="D109" s="19" t="s">
        <v>92</v>
      </c>
    </row>
    <row r="110" spans="1:4" x14ac:dyDescent="0.2">
      <c r="A110" s="18" t="s">
        <v>84</v>
      </c>
      <c r="B110" s="2" t="s">
        <v>83</v>
      </c>
      <c r="C110" s="3" t="s">
        <v>109</v>
      </c>
      <c r="D110" s="19" t="s">
        <v>108</v>
      </c>
    </row>
    <row r="111" spans="1:4" x14ac:dyDescent="0.2">
      <c r="A111" s="18" t="s">
        <v>84</v>
      </c>
      <c r="B111" s="2" t="s">
        <v>83</v>
      </c>
      <c r="C111" s="3" t="s">
        <v>142</v>
      </c>
      <c r="D111" s="19" t="s">
        <v>141</v>
      </c>
    </row>
    <row r="112" spans="1:4" x14ac:dyDescent="0.2">
      <c r="A112" s="18" t="s">
        <v>84</v>
      </c>
      <c r="B112" s="2" t="s">
        <v>83</v>
      </c>
      <c r="C112" s="3" t="s">
        <v>158</v>
      </c>
      <c r="D112" s="19" t="s">
        <v>157</v>
      </c>
    </row>
    <row r="113" spans="1:4" x14ac:dyDescent="0.2">
      <c r="A113" s="18" t="s">
        <v>84</v>
      </c>
      <c r="B113" s="2" t="s">
        <v>83</v>
      </c>
      <c r="C113" s="3" t="s">
        <v>189</v>
      </c>
      <c r="D113" s="19" t="s">
        <v>188</v>
      </c>
    </row>
    <row r="114" spans="1:4" ht="13.5" thickBot="1" x14ac:dyDescent="0.25">
      <c r="A114" s="10" t="s">
        <v>84</v>
      </c>
      <c r="B114" s="11" t="s">
        <v>83</v>
      </c>
      <c r="C114" s="12" t="s">
        <v>204</v>
      </c>
      <c r="D114" s="13" t="s">
        <v>203</v>
      </c>
    </row>
    <row r="115" spans="1:4" x14ac:dyDescent="0.2">
      <c r="A115" s="6" t="s">
        <v>19</v>
      </c>
      <c r="B115" s="7" t="s">
        <v>12</v>
      </c>
      <c r="C115" s="8" t="s">
        <v>18</v>
      </c>
      <c r="D115" s="9" t="s">
        <v>17</v>
      </c>
    </row>
    <row r="116" spans="1:4" ht="13.5" thickBot="1" x14ac:dyDescent="0.25">
      <c r="A116" s="10" t="s">
        <v>19</v>
      </c>
      <c r="B116" s="11" t="s">
        <v>83</v>
      </c>
      <c r="C116" s="12" t="s">
        <v>109</v>
      </c>
      <c r="D116" s="13" t="s">
        <v>108</v>
      </c>
    </row>
    <row r="117" spans="1:4" x14ac:dyDescent="0.2">
      <c r="A117" s="6" t="s">
        <v>68</v>
      </c>
      <c r="B117" s="7" t="s">
        <v>83</v>
      </c>
      <c r="C117" s="8" t="s">
        <v>82</v>
      </c>
      <c r="D117" s="9" t="s">
        <v>81</v>
      </c>
    </row>
    <row r="118" spans="1:4" x14ac:dyDescent="0.2">
      <c r="A118" s="18" t="s">
        <v>68</v>
      </c>
      <c r="B118" s="2" t="s">
        <v>83</v>
      </c>
      <c r="C118" s="3" t="s">
        <v>93</v>
      </c>
      <c r="D118" s="19" t="s">
        <v>92</v>
      </c>
    </row>
    <row r="119" spans="1:4" x14ac:dyDescent="0.2">
      <c r="A119" s="18" t="s">
        <v>68</v>
      </c>
      <c r="B119" s="2" t="s">
        <v>83</v>
      </c>
      <c r="C119" s="3" t="s">
        <v>95</v>
      </c>
      <c r="D119" s="19" t="s">
        <v>94</v>
      </c>
    </row>
    <row r="120" spans="1:4" x14ac:dyDescent="0.2">
      <c r="A120" s="18" t="s">
        <v>68</v>
      </c>
      <c r="B120" s="2" t="s">
        <v>83</v>
      </c>
      <c r="C120" s="3" t="s">
        <v>109</v>
      </c>
      <c r="D120" s="19" t="s">
        <v>108</v>
      </c>
    </row>
    <row r="121" spans="1:4" x14ac:dyDescent="0.2">
      <c r="A121" s="18" t="s">
        <v>68</v>
      </c>
      <c r="B121" s="2" t="s">
        <v>83</v>
      </c>
      <c r="C121" s="3" t="s">
        <v>121</v>
      </c>
      <c r="D121" s="19" t="s">
        <v>120</v>
      </c>
    </row>
    <row r="122" spans="1:4" x14ac:dyDescent="0.2">
      <c r="A122" s="18" t="s">
        <v>68</v>
      </c>
      <c r="B122" s="2" t="s">
        <v>83</v>
      </c>
      <c r="C122" s="3" t="s">
        <v>204</v>
      </c>
      <c r="D122" s="19" t="s">
        <v>203</v>
      </c>
    </row>
    <row r="123" spans="1:4" x14ac:dyDescent="0.2">
      <c r="A123" s="18" t="s">
        <v>68</v>
      </c>
      <c r="B123" s="2" t="s">
        <v>315</v>
      </c>
      <c r="C123" s="3" t="s">
        <v>77</v>
      </c>
      <c r="D123" s="19" t="s">
        <v>76</v>
      </c>
    </row>
    <row r="124" spans="1:4" ht="13.5" thickBot="1" x14ac:dyDescent="0.25">
      <c r="A124" s="10" t="s">
        <v>68</v>
      </c>
      <c r="B124" s="21" t="s">
        <v>315</v>
      </c>
      <c r="C124" s="12" t="s">
        <v>67</v>
      </c>
      <c r="D124" s="13" t="s">
        <v>66</v>
      </c>
    </row>
    <row r="125" spans="1:4" x14ac:dyDescent="0.2">
      <c r="A125" s="6" t="s">
        <v>13</v>
      </c>
      <c r="B125" s="7" t="s">
        <v>12</v>
      </c>
      <c r="C125" s="8" t="s">
        <v>11</v>
      </c>
      <c r="D125" s="9" t="s">
        <v>10</v>
      </c>
    </row>
    <row r="126" spans="1:4" x14ac:dyDescent="0.2">
      <c r="A126" s="18" t="s">
        <v>13</v>
      </c>
      <c r="B126" s="2" t="s">
        <v>12</v>
      </c>
      <c r="C126" s="3" t="s">
        <v>21</v>
      </c>
      <c r="D126" s="19" t="s">
        <v>20</v>
      </c>
    </row>
    <row r="127" spans="1:4" x14ac:dyDescent="0.2">
      <c r="A127" s="18" t="s">
        <v>13</v>
      </c>
      <c r="B127" s="2" t="s">
        <v>12</v>
      </c>
      <c r="C127" s="3" t="s">
        <v>25</v>
      </c>
      <c r="D127" s="19" t="s">
        <v>24</v>
      </c>
    </row>
    <row r="128" spans="1:4" x14ac:dyDescent="0.2">
      <c r="A128" s="18" t="s">
        <v>13</v>
      </c>
      <c r="B128" s="2" t="s">
        <v>12</v>
      </c>
      <c r="C128" s="3" t="s">
        <v>28</v>
      </c>
      <c r="D128" s="19" t="s">
        <v>27</v>
      </c>
    </row>
    <row r="129" spans="1:4" x14ac:dyDescent="0.2">
      <c r="A129" s="18" t="s">
        <v>13</v>
      </c>
      <c r="B129" s="2" t="s">
        <v>12</v>
      </c>
      <c r="C129" s="3" t="s">
        <v>37</v>
      </c>
      <c r="D129" s="19" t="s">
        <v>36</v>
      </c>
    </row>
    <row r="130" spans="1:4" x14ac:dyDescent="0.2">
      <c r="A130" s="18" t="s">
        <v>13</v>
      </c>
      <c r="B130" s="2" t="s">
        <v>12</v>
      </c>
      <c r="C130" s="3" t="s">
        <v>39</v>
      </c>
      <c r="D130" s="19" t="s">
        <v>38</v>
      </c>
    </row>
    <row r="131" spans="1:4" x14ac:dyDescent="0.2">
      <c r="A131" s="18" t="s">
        <v>13</v>
      </c>
      <c r="B131" s="2" t="s">
        <v>12</v>
      </c>
      <c r="C131" s="3" t="s">
        <v>41</v>
      </c>
      <c r="D131" s="19" t="s">
        <v>40</v>
      </c>
    </row>
    <row r="132" spans="1:4" x14ac:dyDescent="0.2">
      <c r="A132" s="18" t="s">
        <v>13</v>
      </c>
      <c r="B132" s="2" t="s">
        <v>12</v>
      </c>
      <c r="C132" s="3" t="s">
        <v>47</v>
      </c>
      <c r="D132" s="19" t="s">
        <v>46</v>
      </c>
    </row>
    <row r="133" spans="1:4" x14ac:dyDescent="0.2">
      <c r="A133" s="18" t="s">
        <v>13</v>
      </c>
      <c r="B133" s="2" t="s">
        <v>12</v>
      </c>
      <c r="C133" s="3" t="s">
        <v>49</v>
      </c>
      <c r="D133" s="19" t="s">
        <v>48</v>
      </c>
    </row>
    <row r="134" spans="1:4" x14ac:dyDescent="0.2">
      <c r="A134" s="18" t="s">
        <v>13</v>
      </c>
      <c r="B134" s="2" t="s">
        <v>12</v>
      </c>
      <c r="C134" s="3" t="s">
        <v>53</v>
      </c>
      <c r="D134" s="19" t="s">
        <v>52</v>
      </c>
    </row>
    <row r="135" spans="1:4" x14ac:dyDescent="0.2">
      <c r="A135" s="18" t="s">
        <v>13</v>
      </c>
      <c r="B135" s="2" t="s">
        <v>12</v>
      </c>
      <c r="C135" s="3" t="s">
        <v>57</v>
      </c>
      <c r="D135" s="19" t="s">
        <v>56</v>
      </c>
    </row>
    <row r="136" spans="1:4" x14ac:dyDescent="0.2">
      <c r="A136" s="18" t="s">
        <v>13</v>
      </c>
      <c r="B136" s="2" t="s">
        <v>12</v>
      </c>
      <c r="C136" s="3" t="s">
        <v>59</v>
      </c>
      <c r="D136" s="19" t="s">
        <v>58</v>
      </c>
    </row>
    <row r="137" spans="1:4" x14ac:dyDescent="0.2">
      <c r="A137" s="18" t="s">
        <v>13</v>
      </c>
      <c r="B137" s="2" t="s">
        <v>12</v>
      </c>
      <c r="C137" s="3" t="s">
        <v>61</v>
      </c>
      <c r="D137" s="19" t="s">
        <v>60</v>
      </c>
    </row>
    <row r="138" spans="1:4" x14ac:dyDescent="0.2">
      <c r="A138" s="18" t="s">
        <v>13</v>
      </c>
      <c r="B138" s="2" t="s">
        <v>12</v>
      </c>
      <c r="C138" s="3" t="s">
        <v>63</v>
      </c>
      <c r="D138" s="19" t="s">
        <v>62</v>
      </c>
    </row>
    <row r="139" spans="1:4" x14ac:dyDescent="0.2">
      <c r="A139" s="18" t="s">
        <v>13</v>
      </c>
      <c r="B139" s="2" t="s">
        <v>12</v>
      </c>
      <c r="C139" s="3" t="s">
        <v>65</v>
      </c>
      <c r="D139" s="19" t="s">
        <v>64</v>
      </c>
    </row>
    <row r="140" spans="1:4" ht="13.5" thickBot="1" x14ac:dyDescent="0.25">
      <c r="A140" s="10" t="s">
        <v>13</v>
      </c>
      <c r="B140" s="11" t="s">
        <v>12</v>
      </c>
      <c r="C140" s="12" t="s">
        <v>309</v>
      </c>
      <c r="D140" s="13" t="s">
        <v>308</v>
      </c>
    </row>
    <row r="141" spans="1:4" x14ac:dyDescent="0.2">
      <c r="A141" s="6" t="s">
        <v>9</v>
      </c>
      <c r="B141" s="7" t="s">
        <v>12</v>
      </c>
      <c r="C141" s="8" t="s">
        <v>43</v>
      </c>
      <c r="D141" s="9" t="s">
        <v>42</v>
      </c>
    </row>
    <row r="142" spans="1:4" x14ac:dyDescent="0.2">
      <c r="A142" s="18" t="s">
        <v>9</v>
      </c>
      <c r="B142" s="2" t="s">
        <v>83</v>
      </c>
      <c r="C142" s="3" t="s">
        <v>82</v>
      </c>
      <c r="D142" s="19" t="s">
        <v>81</v>
      </c>
    </row>
    <row r="143" spans="1:4" x14ac:dyDescent="0.2">
      <c r="A143" s="18" t="s">
        <v>9</v>
      </c>
      <c r="B143" s="2" t="s">
        <v>83</v>
      </c>
      <c r="C143" s="3" t="s">
        <v>86</v>
      </c>
      <c r="D143" s="19" t="s">
        <v>85</v>
      </c>
    </row>
    <row r="144" spans="1:4" x14ac:dyDescent="0.2">
      <c r="A144" s="18" t="s">
        <v>9</v>
      </c>
      <c r="B144" s="2" t="s">
        <v>83</v>
      </c>
      <c r="C144" s="3" t="s">
        <v>100</v>
      </c>
      <c r="D144" s="19" t="s">
        <v>99</v>
      </c>
    </row>
    <row r="145" spans="1:4" x14ac:dyDescent="0.2">
      <c r="A145" s="18" t="s">
        <v>9</v>
      </c>
      <c r="B145" s="2" t="s">
        <v>83</v>
      </c>
      <c r="C145" s="3" t="s">
        <v>107</v>
      </c>
      <c r="D145" s="19" t="s">
        <v>106</v>
      </c>
    </row>
    <row r="146" spans="1:4" x14ac:dyDescent="0.2">
      <c r="A146" s="18" t="s">
        <v>9</v>
      </c>
      <c r="B146" s="2" t="s">
        <v>83</v>
      </c>
      <c r="C146" s="3" t="s">
        <v>109</v>
      </c>
      <c r="D146" s="19" t="s">
        <v>108</v>
      </c>
    </row>
    <row r="147" spans="1:4" x14ac:dyDescent="0.2">
      <c r="A147" s="18" t="s">
        <v>9</v>
      </c>
      <c r="B147" s="2" t="s">
        <v>83</v>
      </c>
      <c r="C147" s="3" t="s">
        <v>121</v>
      </c>
      <c r="D147" s="19" t="s">
        <v>120</v>
      </c>
    </row>
    <row r="148" spans="1:4" x14ac:dyDescent="0.2">
      <c r="A148" s="18" t="s">
        <v>9</v>
      </c>
      <c r="B148" s="2" t="s">
        <v>83</v>
      </c>
      <c r="C148" s="3" t="s">
        <v>156</v>
      </c>
      <c r="D148" s="19" t="s">
        <v>155</v>
      </c>
    </row>
    <row r="149" spans="1:4" x14ac:dyDescent="0.2">
      <c r="A149" s="18" t="s">
        <v>9</v>
      </c>
      <c r="B149" s="2" t="s">
        <v>83</v>
      </c>
      <c r="C149" s="3" t="s">
        <v>204</v>
      </c>
      <c r="D149" s="19" t="s">
        <v>203</v>
      </c>
    </row>
    <row r="150" spans="1:4" x14ac:dyDescent="0.2">
      <c r="A150" s="18" t="s">
        <v>9</v>
      </c>
      <c r="B150" s="2" t="s">
        <v>83</v>
      </c>
      <c r="C150" s="3" t="s">
        <v>212</v>
      </c>
      <c r="D150" s="19" t="s">
        <v>211</v>
      </c>
    </row>
    <row r="151" spans="1:4" x14ac:dyDescent="0.2">
      <c r="A151" s="18" t="s">
        <v>9</v>
      </c>
      <c r="B151" s="2" t="s">
        <v>315</v>
      </c>
      <c r="C151" s="3" t="s">
        <v>79</v>
      </c>
      <c r="D151" s="19" t="s">
        <v>78</v>
      </c>
    </row>
    <row r="152" spans="1:4" x14ac:dyDescent="0.2">
      <c r="A152" s="18" t="s">
        <v>9</v>
      </c>
      <c r="B152" s="2" t="s">
        <v>315</v>
      </c>
      <c r="C152" s="3" t="s">
        <v>194</v>
      </c>
      <c r="D152" s="19" t="s">
        <v>193</v>
      </c>
    </row>
    <row r="153" spans="1:4" x14ac:dyDescent="0.2">
      <c r="A153" s="18" t="s">
        <v>9</v>
      </c>
      <c r="B153" s="2" t="s">
        <v>315</v>
      </c>
      <c r="C153" s="3" t="s">
        <v>77</v>
      </c>
      <c r="D153" s="19" t="s">
        <v>76</v>
      </c>
    </row>
    <row r="154" spans="1:4" ht="13.5" thickBot="1" x14ac:dyDescent="0.25">
      <c r="A154" s="10" t="s">
        <v>9</v>
      </c>
      <c r="B154" s="21" t="s">
        <v>315</v>
      </c>
      <c r="C154" s="12" t="s">
        <v>8</v>
      </c>
      <c r="D154" s="13" t="s">
        <v>7</v>
      </c>
    </row>
    <row r="155" spans="1:4" ht="13.5" thickBot="1" x14ac:dyDescent="0.25">
      <c r="A155" s="14" t="s">
        <v>125</v>
      </c>
      <c r="B155" s="15" t="s">
        <v>83</v>
      </c>
      <c r="C155" s="16" t="s">
        <v>124</v>
      </c>
      <c r="D155" s="17" t="s">
        <v>123</v>
      </c>
    </row>
    <row r="156" spans="1:4" x14ac:dyDescent="0.2">
      <c r="A156" s="6" t="s">
        <v>101</v>
      </c>
      <c r="B156" s="7" t="s">
        <v>83</v>
      </c>
      <c r="C156" s="8" t="s">
        <v>100</v>
      </c>
      <c r="D156" s="9" t="s">
        <v>99</v>
      </c>
    </row>
    <row r="157" spans="1:4" ht="13.5" thickBot="1" x14ac:dyDescent="0.25">
      <c r="A157" s="10" t="s">
        <v>101</v>
      </c>
      <c r="B157" s="11" t="s">
        <v>83</v>
      </c>
      <c r="C157" s="12" t="s">
        <v>142</v>
      </c>
      <c r="D157" s="13" t="s">
        <v>141</v>
      </c>
    </row>
    <row r="158" spans="1:4" ht="13.5" thickBot="1" x14ac:dyDescent="0.25">
      <c r="A158" s="14" t="s">
        <v>164</v>
      </c>
      <c r="B158" s="15" t="s">
        <v>83</v>
      </c>
      <c r="C158" s="16" t="s">
        <v>163</v>
      </c>
      <c r="D158" s="17" t="s">
        <v>162</v>
      </c>
    </row>
    <row r="159" spans="1:4" x14ac:dyDescent="0.2">
      <c r="A159" s="6" t="s">
        <v>165</v>
      </c>
      <c r="B159" s="7" t="s">
        <v>83</v>
      </c>
      <c r="C159" s="8" t="s">
        <v>163</v>
      </c>
      <c r="D159" s="9" t="s">
        <v>162</v>
      </c>
    </row>
    <row r="160" spans="1:4" x14ac:dyDescent="0.2">
      <c r="A160" s="18" t="s">
        <v>165</v>
      </c>
      <c r="B160" s="2" t="s">
        <v>83</v>
      </c>
      <c r="C160" s="3" t="s">
        <v>173</v>
      </c>
      <c r="D160" s="19" t="s">
        <v>172</v>
      </c>
    </row>
    <row r="161" spans="1:4" x14ac:dyDescent="0.2">
      <c r="A161" s="18" t="s">
        <v>165</v>
      </c>
      <c r="B161" s="2" t="s">
        <v>83</v>
      </c>
      <c r="C161" s="3" t="s">
        <v>178</v>
      </c>
      <c r="D161" s="19" t="s">
        <v>177</v>
      </c>
    </row>
    <row r="162" spans="1:4" x14ac:dyDescent="0.2">
      <c r="A162" s="18" t="s">
        <v>165</v>
      </c>
      <c r="B162" s="2" t="s">
        <v>83</v>
      </c>
      <c r="C162" s="3" t="s">
        <v>199</v>
      </c>
      <c r="D162" s="19" t="s">
        <v>198</v>
      </c>
    </row>
    <row r="163" spans="1:4" x14ac:dyDescent="0.2">
      <c r="A163" s="18" t="s">
        <v>165</v>
      </c>
      <c r="B163" s="2" t="s">
        <v>83</v>
      </c>
      <c r="C163" s="3" t="s">
        <v>204</v>
      </c>
      <c r="D163" s="19" t="s">
        <v>203</v>
      </c>
    </row>
    <row r="164" spans="1:4" ht="13.5" thickBot="1" x14ac:dyDescent="0.25">
      <c r="A164" s="10" t="s">
        <v>165</v>
      </c>
      <c r="B164" s="11" t="s">
        <v>83</v>
      </c>
      <c r="C164" s="12" t="s">
        <v>217</v>
      </c>
      <c r="D164" s="13" t="s">
        <v>216</v>
      </c>
    </row>
    <row r="165" spans="1:4" ht="13.5" thickBot="1" x14ac:dyDescent="0.25">
      <c r="A165" s="14" t="s">
        <v>236</v>
      </c>
      <c r="B165" s="20" t="s">
        <v>239</v>
      </c>
      <c r="C165" s="16" t="s">
        <v>235</v>
      </c>
      <c r="D165" s="17" t="s">
        <v>234</v>
      </c>
    </row>
    <row r="166" spans="1:4" x14ac:dyDescent="0.2">
      <c r="A166" s="6" t="s">
        <v>215</v>
      </c>
      <c r="B166" s="7" t="s">
        <v>220</v>
      </c>
      <c r="C166" s="8" t="s">
        <v>219</v>
      </c>
      <c r="D166" s="9" t="s">
        <v>218</v>
      </c>
    </row>
    <row r="167" spans="1:4" ht="13.5" thickBot="1" x14ac:dyDescent="0.25">
      <c r="A167" s="10" t="s">
        <v>215</v>
      </c>
      <c r="B167" s="11" t="s">
        <v>83</v>
      </c>
      <c r="C167" s="12" t="s">
        <v>214</v>
      </c>
      <c r="D167" s="13" t="s">
        <v>213</v>
      </c>
    </row>
    <row r="168" spans="1:4" ht="13.5" thickBot="1" x14ac:dyDescent="0.25">
      <c r="A168" s="14" t="s">
        <v>136</v>
      </c>
      <c r="B168" s="15" t="s">
        <v>83</v>
      </c>
      <c r="C168" s="16" t="s">
        <v>135</v>
      </c>
      <c r="D168" s="17" t="s">
        <v>134</v>
      </c>
    </row>
    <row r="169" spans="1:4" ht="13.5" thickBot="1" x14ac:dyDescent="0.25">
      <c r="A169" s="14" t="s">
        <v>304</v>
      </c>
      <c r="B169" s="20" t="s">
        <v>239</v>
      </c>
      <c r="C169" s="16" t="s">
        <v>302</v>
      </c>
      <c r="D169" s="17" t="s">
        <v>301</v>
      </c>
    </row>
    <row r="170" spans="1:4" ht="13.5" thickBot="1" x14ac:dyDescent="0.25">
      <c r="A170" s="14" t="s">
        <v>303</v>
      </c>
      <c r="B170" s="20" t="s">
        <v>239</v>
      </c>
      <c r="C170" s="16" t="s">
        <v>302</v>
      </c>
      <c r="D170" s="17" t="s">
        <v>301</v>
      </c>
    </row>
    <row r="171" spans="1:4" x14ac:dyDescent="0.2">
      <c r="A171" s="6" t="s">
        <v>255</v>
      </c>
      <c r="B171" s="7" t="s">
        <v>223</v>
      </c>
      <c r="C171" s="8" t="s">
        <v>347</v>
      </c>
      <c r="D171" s="9" t="s">
        <v>254</v>
      </c>
    </row>
    <row r="172" spans="1:4" x14ac:dyDescent="0.2">
      <c r="A172" s="18" t="s">
        <v>255</v>
      </c>
      <c r="B172" s="2" t="s">
        <v>223</v>
      </c>
      <c r="C172" s="4" t="s">
        <v>283</v>
      </c>
      <c r="D172" s="19" t="s">
        <v>282</v>
      </c>
    </row>
    <row r="173" spans="1:4" x14ac:dyDescent="0.2">
      <c r="A173" s="18" t="s">
        <v>255</v>
      </c>
      <c r="B173" s="2" t="s">
        <v>223</v>
      </c>
      <c r="C173" s="4" t="s">
        <v>294</v>
      </c>
      <c r="D173" s="19" t="s">
        <v>293</v>
      </c>
    </row>
    <row r="174" spans="1:4" x14ac:dyDescent="0.2">
      <c r="A174" s="18" t="s">
        <v>255</v>
      </c>
      <c r="B174" s="2" t="s">
        <v>223</v>
      </c>
      <c r="C174" s="4" t="s">
        <v>316</v>
      </c>
      <c r="D174" s="19" t="s">
        <v>315</v>
      </c>
    </row>
    <row r="175" spans="1:4" x14ac:dyDescent="0.2">
      <c r="A175" s="18" t="s">
        <v>255</v>
      </c>
      <c r="B175" s="2" t="s">
        <v>223</v>
      </c>
      <c r="C175" s="3" t="s">
        <v>318</v>
      </c>
      <c r="D175" s="19" t="s">
        <v>317</v>
      </c>
    </row>
    <row r="176" spans="1:4" x14ac:dyDescent="0.2">
      <c r="A176" s="18" t="s">
        <v>255</v>
      </c>
      <c r="B176" s="2" t="s">
        <v>223</v>
      </c>
      <c r="C176" s="3" t="s">
        <v>324</v>
      </c>
      <c r="D176" s="19" t="s">
        <v>323</v>
      </c>
    </row>
    <row r="177" spans="1:4" x14ac:dyDescent="0.2">
      <c r="A177" s="18" t="s">
        <v>255</v>
      </c>
      <c r="B177" s="2" t="s">
        <v>223</v>
      </c>
      <c r="C177" s="3" t="s">
        <v>330</v>
      </c>
      <c r="D177" s="19" t="s">
        <v>329</v>
      </c>
    </row>
    <row r="178" spans="1:4" ht="13.5" thickBot="1" x14ac:dyDescent="0.25">
      <c r="A178" s="10" t="s">
        <v>255</v>
      </c>
      <c r="B178" s="11" t="s">
        <v>239</v>
      </c>
      <c r="C178" s="12" t="s">
        <v>314</v>
      </c>
      <c r="D178" s="13" t="s">
        <v>313</v>
      </c>
    </row>
    <row r="179" spans="1:4" ht="13.5" thickBot="1" x14ac:dyDescent="0.25">
      <c r="A179" s="14" t="s">
        <v>153</v>
      </c>
      <c r="B179" s="15" t="s">
        <v>83</v>
      </c>
      <c r="C179" s="16" t="s">
        <v>151</v>
      </c>
      <c r="D179" s="17" t="s">
        <v>150</v>
      </c>
    </row>
    <row r="180" spans="1:4" ht="13.5" thickBot="1" x14ac:dyDescent="0.25">
      <c r="A180" s="14" t="s">
        <v>168</v>
      </c>
      <c r="B180" s="15" t="s">
        <v>83</v>
      </c>
      <c r="C180" s="16" t="s">
        <v>167</v>
      </c>
      <c r="D180" s="17" t="s">
        <v>166</v>
      </c>
    </row>
    <row r="181" spans="1:4" ht="13.5" thickBot="1" x14ac:dyDescent="0.25">
      <c r="A181" s="14" t="s">
        <v>312</v>
      </c>
      <c r="B181" s="15" t="s">
        <v>223</v>
      </c>
      <c r="C181" s="16" t="s">
        <v>311</v>
      </c>
      <c r="D181" s="17" t="s">
        <v>310</v>
      </c>
    </row>
    <row r="182" spans="1:4" ht="13.5" thickBot="1" x14ac:dyDescent="0.25">
      <c r="A182" s="14" t="s">
        <v>281</v>
      </c>
      <c r="B182" s="15" t="s">
        <v>223</v>
      </c>
      <c r="C182" s="16" t="s">
        <v>280</v>
      </c>
      <c r="D182" s="17" t="s">
        <v>279</v>
      </c>
    </row>
    <row r="183" spans="1:4" ht="13.5" thickBot="1" x14ac:dyDescent="0.25">
      <c r="A183" s="14" t="s">
        <v>170</v>
      </c>
      <c r="B183" s="15" t="s">
        <v>83</v>
      </c>
      <c r="C183" s="16" t="s">
        <v>167</v>
      </c>
      <c r="D183" s="17" t="s">
        <v>166</v>
      </c>
    </row>
    <row r="184" spans="1:4" x14ac:dyDescent="0.2">
      <c r="A184" s="6" t="s">
        <v>114</v>
      </c>
      <c r="B184" s="7" t="s">
        <v>83</v>
      </c>
      <c r="C184" s="8" t="s">
        <v>113</v>
      </c>
      <c r="D184" s="9" t="s">
        <v>112</v>
      </c>
    </row>
    <row r="185" spans="1:4" ht="13.5" thickBot="1" x14ac:dyDescent="0.25">
      <c r="A185" s="10" t="s">
        <v>114</v>
      </c>
      <c r="B185" s="11" t="s">
        <v>83</v>
      </c>
      <c r="C185" s="12" t="s">
        <v>130</v>
      </c>
      <c r="D185" s="13" t="s">
        <v>129</v>
      </c>
    </row>
    <row r="186" spans="1:4" x14ac:dyDescent="0.2">
      <c r="A186" s="6" t="s">
        <v>137</v>
      </c>
      <c r="B186" s="7" t="s">
        <v>83</v>
      </c>
      <c r="C186" s="8" t="s">
        <v>135</v>
      </c>
      <c r="D186" s="9" t="s">
        <v>134</v>
      </c>
    </row>
    <row r="187" spans="1:4" ht="13.5" thickBot="1" x14ac:dyDescent="0.25">
      <c r="A187" s="10" t="s">
        <v>137</v>
      </c>
      <c r="B187" s="21" t="s">
        <v>239</v>
      </c>
      <c r="C187" s="12" t="s">
        <v>235</v>
      </c>
      <c r="D187" s="13" t="s">
        <v>234</v>
      </c>
    </row>
    <row r="188" spans="1:4" ht="13.5" thickBot="1" x14ac:dyDescent="0.25">
      <c r="A188" s="14" t="s">
        <v>268</v>
      </c>
      <c r="B188" s="20" t="s">
        <v>239</v>
      </c>
      <c r="C188" s="16" t="s">
        <v>266</v>
      </c>
      <c r="D188" s="17" t="s">
        <v>265</v>
      </c>
    </row>
    <row r="189" spans="1:4" x14ac:dyDescent="0.2">
      <c r="A189" s="6" t="s">
        <v>148</v>
      </c>
      <c r="B189" s="7" t="s">
        <v>145</v>
      </c>
      <c r="C189" s="8" t="s">
        <v>144</v>
      </c>
      <c r="D189" s="9" t="s">
        <v>143</v>
      </c>
    </row>
    <row r="190" spans="1:4" ht="13.5" thickBot="1" x14ac:dyDescent="0.25">
      <c r="A190" s="10" t="s">
        <v>148</v>
      </c>
      <c r="B190" s="11" t="s">
        <v>145</v>
      </c>
      <c r="C190" s="12" t="s">
        <v>160</v>
      </c>
      <c r="D190" s="13" t="s">
        <v>159</v>
      </c>
    </row>
    <row r="191" spans="1:4" ht="13.5" thickBot="1" x14ac:dyDescent="0.25">
      <c r="A191" s="14" t="s">
        <v>75</v>
      </c>
      <c r="B191" s="20" t="s">
        <v>315</v>
      </c>
      <c r="C191" s="16" t="s">
        <v>74</v>
      </c>
      <c r="D191" s="17" t="s">
        <v>73</v>
      </c>
    </row>
    <row r="192" spans="1:4" ht="13.5" thickBot="1" x14ac:dyDescent="0.25">
      <c r="A192" s="14" t="s">
        <v>138</v>
      </c>
      <c r="B192" s="15" t="s">
        <v>83</v>
      </c>
      <c r="C192" s="16" t="s">
        <v>135</v>
      </c>
      <c r="D192" s="17" t="s">
        <v>134</v>
      </c>
    </row>
    <row r="193" spans="1:4" ht="13.5" thickBot="1" x14ac:dyDescent="0.25">
      <c r="A193" s="14" t="s">
        <v>202</v>
      </c>
      <c r="B193" s="15" t="s">
        <v>315</v>
      </c>
      <c r="C193" s="16" t="s">
        <v>201</v>
      </c>
      <c r="D193" s="17" t="s">
        <v>200</v>
      </c>
    </row>
    <row r="194" spans="1:4" ht="13.5" thickBot="1" x14ac:dyDescent="0.25">
      <c r="A194" s="14" t="s">
        <v>31</v>
      </c>
      <c r="B194" s="15" t="s">
        <v>12</v>
      </c>
      <c r="C194" s="16" t="s">
        <v>30</v>
      </c>
      <c r="D194" s="17" t="s">
        <v>29</v>
      </c>
    </row>
    <row r="195" spans="1:4" x14ac:dyDescent="0.2">
      <c r="A195" s="6" t="s">
        <v>119</v>
      </c>
      <c r="B195" s="7" t="s">
        <v>83</v>
      </c>
      <c r="C195" s="8" t="s">
        <v>118</v>
      </c>
      <c r="D195" s="9" t="s">
        <v>117</v>
      </c>
    </row>
    <row r="196" spans="1:4" ht="13.5" thickBot="1" x14ac:dyDescent="0.25">
      <c r="A196" s="10" t="s">
        <v>119</v>
      </c>
      <c r="B196" s="11" t="s">
        <v>83</v>
      </c>
      <c r="C196" s="12" t="s">
        <v>167</v>
      </c>
      <c r="D196" s="13" t="s">
        <v>166</v>
      </c>
    </row>
    <row r="197" spans="1:4" ht="13.5" thickBot="1" x14ac:dyDescent="0.25">
      <c r="A197" s="14" t="s">
        <v>161</v>
      </c>
      <c r="B197" s="15" t="s">
        <v>145</v>
      </c>
      <c r="C197" s="16" t="s">
        <v>160</v>
      </c>
      <c r="D197" s="17" t="s">
        <v>159</v>
      </c>
    </row>
    <row r="198" spans="1:4" x14ac:dyDescent="0.2">
      <c r="A198" s="6" t="s">
        <v>14</v>
      </c>
      <c r="B198" s="7" t="s">
        <v>12</v>
      </c>
      <c r="C198" s="8" t="s">
        <v>11</v>
      </c>
      <c r="D198" s="9" t="s">
        <v>10</v>
      </c>
    </row>
    <row r="199" spans="1:4" x14ac:dyDescent="0.2">
      <c r="A199" s="18" t="s">
        <v>14</v>
      </c>
      <c r="B199" s="2" t="s">
        <v>12</v>
      </c>
      <c r="C199" s="3" t="s">
        <v>23</v>
      </c>
      <c r="D199" s="19" t="s">
        <v>22</v>
      </c>
    </row>
    <row r="200" spans="1:4" x14ac:dyDescent="0.2">
      <c r="A200" s="18" t="s">
        <v>14</v>
      </c>
      <c r="B200" s="2" t="s">
        <v>12</v>
      </c>
      <c r="C200" s="3" t="s">
        <v>43</v>
      </c>
      <c r="D200" s="19" t="s">
        <v>42</v>
      </c>
    </row>
    <row r="201" spans="1:4" x14ac:dyDescent="0.2">
      <c r="A201" s="18" t="s">
        <v>14</v>
      </c>
      <c r="B201" s="2" t="s">
        <v>12</v>
      </c>
      <c r="C201" s="3" t="s">
        <v>51</v>
      </c>
      <c r="D201" s="19" t="s">
        <v>50</v>
      </c>
    </row>
    <row r="202" spans="1:4" x14ac:dyDescent="0.2">
      <c r="A202" s="18" t="s">
        <v>14</v>
      </c>
      <c r="B202" s="2" t="s">
        <v>12</v>
      </c>
      <c r="C202" s="3" t="s">
        <v>55</v>
      </c>
      <c r="D202" s="19" t="s">
        <v>54</v>
      </c>
    </row>
    <row r="203" spans="1:4" x14ac:dyDescent="0.2">
      <c r="A203" s="18" t="s">
        <v>14</v>
      </c>
      <c r="B203" s="2" t="s">
        <v>12</v>
      </c>
      <c r="C203" s="3" t="s">
        <v>70</v>
      </c>
      <c r="D203" s="19" t="s">
        <v>69</v>
      </c>
    </row>
    <row r="204" spans="1:4" ht="13.5" thickBot="1" x14ac:dyDescent="0.25">
      <c r="A204" s="10" t="s">
        <v>14</v>
      </c>
      <c r="B204" s="11" t="s">
        <v>12</v>
      </c>
      <c r="C204" s="12" t="s">
        <v>72</v>
      </c>
      <c r="D204" s="13" t="s">
        <v>71</v>
      </c>
    </row>
    <row r="205" spans="1:4" x14ac:dyDescent="0.2">
      <c r="A205" s="6" t="s">
        <v>89</v>
      </c>
      <c r="B205" s="7" t="s">
        <v>83</v>
      </c>
      <c r="C205" s="8" t="s">
        <v>88</v>
      </c>
      <c r="D205" s="9" t="s">
        <v>87</v>
      </c>
    </row>
    <row r="206" spans="1:4" x14ac:dyDescent="0.2">
      <c r="A206" s="18" t="s">
        <v>89</v>
      </c>
      <c r="B206" s="2" t="s">
        <v>83</v>
      </c>
      <c r="C206" s="3" t="s">
        <v>95</v>
      </c>
      <c r="D206" s="19" t="s">
        <v>94</v>
      </c>
    </row>
    <row r="207" spans="1:4" x14ac:dyDescent="0.2">
      <c r="A207" s="18" t="s">
        <v>89</v>
      </c>
      <c r="B207" s="2" t="s">
        <v>83</v>
      </c>
      <c r="C207" s="3" t="s">
        <v>109</v>
      </c>
      <c r="D207" s="19" t="s">
        <v>108</v>
      </c>
    </row>
    <row r="208" spans="1:4" x14ac:dyDescent="0.2">
      <c r="A208" s="18" t="s">
        <v>89</v>
      </c>
      <c r="B208" s="2" t="s">
        <v>83</v>
      </c>
      <c r="C208" s="3" t="s">
        <v>156</v>
      </c>
      <c r="D208" s="19" t="s">
        <v>155</v>
      </c>
    </row>
    <row r="209" spans="1:4" ht="13.5" thickBot="1" x14ac:dyDescent="0.25">
      <c r="A209" s="10" t="s">
        <v>89</v>
      </c>
      <c r="B209" s="11" t="s">
        <v>83</v>
      </c>
      <c r="C209" s="12" t="s">
        <v>158</v>
      </c>
      <c r="D209" s="13" t="s">
        <v>157</v>
      </c>
    </row>
    <row r="210" spans="1:4" x14ac:dyDescent="0.2">
      <c r="A210" s="6" t="s">
        <v>91</v>
      </c>
      <c r="B210" s="7" t="s">
        <v>83</v>
      </c>
      <c r="C210" s="8" t="s">
        <v>88</v>
      </c>
      <c r="D210" s="9" t="s">
        <v>87</v>
      </c>
    </row>
    <row r="211" spans="1:4" x14ac:dyDescent="0.2">
      <c r="A211" s="18" t="s">
        <v>91</v>
      </c>
      <c r="B211" s="2" t="s">
        <v>83</v>
      </c>
      <c r="C211" s="3" t="s">
        <v>100</v>
      </c>
      <c r="D211" s="19" t="s">
        <v>99</v>
      </c>
    </row>
    <row r="212" spans="1:4" x14ac:dyDescent="0.2">
      <c r="A212" s="18" t="s">
        <v>91</v>
      </c>
      <c r="B212" s="2" t="s">
        <v>83</v>
      </c>
      <c r="C212" s="3" t="s">
        <v>111</v>
      </c>
      <c r="D212" s="19" t="s">
        <v>110</v>
      </c>
    </row>
    <row r="213" spans="1:4" x14ac:dyDescent="0.2">
      <c r="A213" s="18" t="s">
        <v>91</v>
      </c>
      <c r="B213" s="2" t="s">
        <v>83</v>
      </c>
      <c r="C213" s="3" t="s">
        <v>189</v>
      </c>
      <c r="D213" s="19" t="s">
        <v>188</v>
      </c>
    </row>
    <row r="214" spans="1:4" x14ac:dyDescent="0.2">
      <c r="A214" s="18" t="s">
        <v>91</v>
      </c>
      <c r="B214" s="2" t="s">
        <v>83</v>
      </c>
      <c r="C214" s="3" t="s">
        <v>192</v>
      </c>
      <c r="D214" s="19" t="s">
        <v>191</v>
      </c>
    </row>
    <row r="215" spans="1:4" x14ac:dyDescent="0.2">
      <c r="A215" s="18" t="s">
        <v>91</v>
      </c>
      <c r="B215" s="2" t="s">
        <v>83</v>
      </c>
      <c r="C215" s="3" t="s">
        <v>199</v>
      </c>
      <c r="D215" s="19" t="s">
        <v>198</v>
      </c>
    </row>
    <row r="216" spans="1:4" x14ac:dyDescent="0.2">
      <c r="A216" s="18" t="s">
        <v>91</v>
      </c>
      <c r="B216" s="2" t="s">
        <v>83</v>
      </c>
      <c r="C216" s="3" t="s">
        <v>206</v>
      </c>
      <c r="D216" s="19" t="s">
        <v>205</v>
      </c>
    </row>
    <row r="217" spans="1:4" x14ac:dyDescent="0.2">
      <c r="A217" s="18" t="s">
        <v>91</v>
      </c>
      <c r="B217" s="2" t="s">
        <v>83</v>
      </c>
      <c r="C217" s="3" t="s">
        <v>210</v>
      </c>
      <c r="D217" s="19" t="s">
        <v>209</v>
      </c>
    </row>
    <row r="218" spans="1:4" x14ac:dyDescent="0.2">
      <c r="A218" s="18" t="s">
        <v>91</v>
      </c>
      <c r="B218" s="2" t="s">
        <v>83</v>
      </c>
      <c r="C218" s="3" t="s">
        <v>212</v>
      </c>
      <c r="D218" s="19" t="s">
        <v>211</v>
      </c>
    </row>
    <row r="219" spans="1:4" ht="13.5" thickBot="1" x14ac:dyDescent="0.25">
      <c r="A219" s="10" t="s">
        <v>91</v>
      </c>
      <c r="B219" s="21" t="s">
        <v>315</v>
      </c>
      <c r="C219" s="12" t="s">
        <v>307</v>
      </c>
      <c r="D219" s="13" t="s">
        <v>306</v>
      </c>
    </row>
    <row r="220" spans="1:4" x14ac:dyDescent="0.2">
      <c r="A220" s="6" t="s">
        <v>90</v>
      </c>
      <c r="B220" s="7" t="s">
        <v>145</v>
      </c>
      <c r="C220" s="8" t="s">
        <v>160</v>
      </c>
      <c r="D220" s="9" t="s">
        <v>159</v>
      </c>
    </row>
    <row r="221" spans="1:4" x14ac:dyDescent="0.2">
      <c r="A221" s="18" t="s">
        <v>90</v>
      </c>
      <c r="B221" s="2" t="s">
        <v>83</v>
      </c>
      <c r="C221" s="3" t="s">
        <v>88</v>
      </c>
      <c r="D221" s="19" t="s">
        <v>87</v>
      </c>
    </row>
    <row r="222" spans="1:4" x14ac:dyDescent="0.2">
      <c r="A222" s="18" t="s">
        <v>90</v>
      </c>
      <c r="B222" s="2" t="s">
        <v>83</v>
      </c>
      <c r="C222" s="3" t="s">
        <v>95</v>
      </c>
      <c r="D222" s="19" t="s">
        <v>94</v>
      </c>
    </row>
    <row r="223" spans="1:4" ht="13.5" thickBot="1" x14ac:dyDescent="0.25">
      <c r="A223" s="10" t="s">
        <v>90</v>
      </c>
      <c r="B223" s="11" t="s">
        <v>83</v>
      </c>
      <c r="C223" s="12" t="s">
        <v>189</v>
      </c>
      <c r="D223" s="13" t="s">
        <v>188</v>
      </c>
    </row>
    <row r="224" spans="1:4" x14ac:dyDescent="0.2">
      <c r="A224" s="6" t="s">
        <v>80</v>
      </c>
      <c r="B224" s="7" t="s">
        <v>83</v>
      </c>
      <c r="C224" s="8" t="s">
        <v>88</v>
      </c>
      <c r="D224" s="9" t="s">
        <v>87</v>
      </c>
    </row>
    <row r="225" spans="1:4" x14ac:dyDescent="0.2">
      <c r="A225" s="18" t="s">
        <v>80</v>
      </c>
      <c r="B225" s="2" t="s">
        <v>83</v>
      </c>
      <c r="C225" s="3" t="s">
        <v>111</v>
      </c>
      <c r="D225" s="19" t="s">
        <v>110</v>
      </c>
    </row>
    <row r="226" spans="1:4" x14ac:dyDescent="0.2">
      <c r="A226" s="18" t="s">
        <v>80</v>
      </c>
      <c r="B226" s="2" t="s">
        <v>83</v>
      </c>
      <c r="C226" s="3" t="s">
        <v>121</v>
      </c>
      <c r="D226" s="19" t="s">
        <v>120</v>
      </c>
    </row>
    <row r="227" spans="1:4" x14ac:dyDescent="0.2">
      <c r="A227" s="18" t="s">
        <v>80</v>
      </c>
      <c r="B227" s="2" t="s">
        <v>83</v>
      </c>
      <c r="C227" s="3" t="s">
        <v>192</v>
      </c>
      <c r="D227" s="19" t="s">
        <v>191</v>
      </c>
    </row>
    <row r="228" spans="1:4" x14ac:dyDescent="0.2">
      <c r="A228" s="18" t="s">
        <v>80</v>
      </c>
      <c r="B228" s="2" t="s">
        <v>83</v>
      </c>
      <c r="C228" s="3" t="s">
        <v>197</v>
      </c>
      <c r="D228" s="19" t="s">
        <v>196</v>
      </c>
    </row>
    <row r="229" spans="1:4" x14ac:dyDescent="0.2">
      <c r="A229" s="18" t="s">
        <v>80</v>
      </c>
      <c r="B229" s="2" t="s">
        <v>83</v>
      </c>
      <c r="C229" s="3" t="s">
        <v>199</v>
      </c>
      <c r="D229" s="19" t="s">
        <v>198</v>
      </c>
    </row>
    <row r="230" spans="1:4" ht="13.5" thickBot="1" x14ac:dyDescent="0.25">
      <c r="A230" s="10" t="s">
        <v>80</v>
      </c>
      <c r="B230" s="11" t="s">
        <v>315</v>
      </c>
      <c r="C230" s="12" t="s">
        <v>79</v>
      </c>
      <c r="D230" s="13" t="s">
        <v>78</v>
      </c>
    </row>
    <row r="231" spans="1:4" ht="13.5" thickBot="1" x14ac:dyDescent="0.25">
      <c r="A231" s="14" t="s">
        <v>15</v>
      </c>
      <c r="B231" s="15" t="s">
        <v>12</v>
      </c>
      <c r="C231" s="16" t="s">
        <v>11</v>
      </c>
      <c r="D231" s="17" t="s">
        <v>10</v>
      </c>
    </row>
    <row r="232" spans="1:4" ht="13.5" thickBot="1" x14ac:dyDescent="0.25">
      <c r="A232" s="14" t="s">
        <v>181</v>
      </c>
      <c r="B232" s="15" t="s">
        <v>83</v>
      </c>
      <c r="C232" s="16" t="s">
        <v>180</v>
      </c>
      <c r="D232" s="17" t="s">
        <v>179</v>
      </c>
    </row>
    <row r="233" spans="1:4" ht="13.5" thickBot="1" x14ac:dyDescent="0.25">
      <c r="A233" s="14" t="s">
        <v>16</v>
      </c>
      <c r="B233" s="15" t="s">
        <v>12</v>
      </c>
      <c r="C233" s="16" t="s">
        <v>11</v>
      </c>
      <c r="D233" s="17" t="s">
        <v>10</v>
      </c>
    </row>
    <row r="234" spans="1:4" x14ac:dyDescent="0.2">
      <c r="A234" s="6" t="s">
        <v>26</v>
      </c>
      <c r="B234" s="7" t="s">
        <v>12</v>
      </c>
      <c r="C234" s="8" t="s">
        <v>25</v>
      </c>
      <c r="D234" s="9" t="s">
        <v>24</v>
      </c>
    </row>
    <row r="235" spans="1:4" ht="13.5" thickBot="1" x14ac:dyDescent="0.25">
      <c r="A235" s="10" t="s">
        <v>26</v>
      </c>
      <c r="B235" s="11" t="s">
        <v>12</v>
      </c>
      <c r="C235" s="12" t="s">
        <v>45</v>
      </c>
      <c r="D235" s="13" t="s">
        <v>44</v>
      </c>
    </row>
    <row r="236" spans="1:4" ht="13.5" thickBot="1" x14ac:dyDescent="0.25">
      <c r="A236" s="14" t="s">
        <v>305</v>
      </c>
      <c r="B236" s="20" t="s">
        <v>239</v>
      </c>
      <c r="C236" s="16" t="s">
        <v>302</v>
      </c>
      <c r="D236" s="17" t="s">
        <v>301</v>
      </c>
    </row>
  </sheetData>
  <sortState ref="A7:D236">
    <sortCondition ref="A7:A236"/>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33"/>
  <sheetViews>
    <sheetView workbookViewId="0">
      <selection activeCell="D15" sqref="D15"/>
    </sheetView>
  </sheetViews>
  <sheetFormatPr baseColWidth="10" defaultRowHeight="12.75" x14ac:dyDescent="0.2"/>
  <cols>
    <col min="3" max="3" width="53.85546875" bestFit="1" customWidth="1"/>
    <col min="4" max="4" width="16.7109375" customWidth="1"/>
    <col min="5" max="5" width="14.7109375" customWidth="1"/>
    <col min="6" max="6" width="16.140625" customWidth="1"/>
  </cols>
  <sheetData>
    <row r="1" spans="3:6" ht="13.5" thickBot="1" x14ac:dyDescent="0.25"/>
    <row r="2" spans="3:6" ht="19.5" thickBot="1" x14ac:dyDescent="0.3">
      <c r="C2" s="146" t="s">
        <v>415</v>
      </c>
      <c r="D2" s="147"/>
      <c r="E2" s="147"/>
      <c r="F2" s="148"/>
    </row>
    <row r="3" spans="3:6" ht="13.5" thickBot="1" x14ac:dyDescent="0.25"/>
    <row r="4" spans="3:6" ht="45.75" thickBot="1" x14ac:dyDescent="0.25">
      <c r="C4" s="71" t="s">
        <v>401</v>
      </c>
      <c r="D4" s="71" t="s">
        <v>402</v>
      </c>
      <c r="E4" s="71" t="s">
        <v>403</v>
      </c>
      <c r="F4" s="71" t="s">
        <v>404</v>
      </c>
    </row>
    <row r="5" spans="3:6" ht="15.75" thickBot="1" x14ac:dyDescent="0.3">
      <c r="C5" s="72" t="s">
        <v>405</v>
      </c>
      <c r="D5" s="73">
        <v>7</v>
      </c>
      <c r="E5" s="73">
        <v>7</v>
      </c>
      <c r="F5" s="74">
        <f>+D5/E5</f>
        <v>1</v>
      </c>
    </row>
    <row r="6" spans="3:6" ht="15.75" thickBot="1" x14ac:dyDescent="0.3">
      <c r="C6" s="75" t="s">
        <v>406</v>
      </c>
      <c r="D6" s="76">
        <v>27</v>
      </c>
      <c r="E6" s="76">
        <v>30</v>
      </c>
      <c r="F6" s="74">
        <f t="shared" ref="F6:F14" si="0">+D6/E6</f>
        <v>0.9</v>
      </c>
    </row>
    <row r="7" spans="3:6" ht="15.75" thickBot="1" x14ac:dyDescent="0.3">
      <c r="C7" s="75" t="s">
        <v>407</v>
      </c>
      <c r="D7" s="76">
        <v>8</v>
      </c>
      <c r="E7" s="76">
        <v>8</v>
      </c>
      <c r="F7" s="74">
        <f t="shared" si="0"/>
        <v>1</v>
      </c>
    </row>
    <row r="8" spans="3:6" ht="15.75" thickBot="1" x14ac:dyDescent="0.3">
      <c r="C8" s="75" t="s">
        <v>408</v>
      </c>
      <c r="D8" s="76">
        <v>9</v>
      </c>
      <c r="E8" s="76">
        <v>12</v>
      </c>
      <c r="F8" s="74">
        <f t="shared" si="0"/>
        <v>0.75</v>
      </c>
    </row>
    <row r="9" spans="3:6" ht="15.75" thickBot="1" x14ac:dyDescent="0.3">
      <c r="C9" s="75" t="s">
        <v>409</v>
      </c>
      <c r="D9" s="76">
        <v>2</v>
      </c>
      <c r="E9" s="76">
        <v>3</v>
      </c>
      <c r="F9" s="74">
        <f t="shared" si="0"/>
        <v>0.66666666666666663</v>
      </c>
    </row>
    <row r="10" spans="3:6" ht="15.75" thickBot="1" x14ac:dyDescent="0.3">
      <c r="C10" s="75" t="s">
        <v>410</v>
      </c>
      <c r="D10" s="76">
        <v>2</v>
      </c>
      <c r="E10" s="76">
        <v>2</v>
      </c>
      <c r="F10" s="74">
        <f t="shared" si="0"/>
        <v>1</v>
      </c>
    </row>
    <row r="11" spans="3:6" ht="15.75" thickBot="1" x14ac:dyDescent="0.3">
      <c r="C11" s="75" t="s">
        <v>411</v>
      </c>
      <c r="D11" s="76">
        <v>45</v>
      </c>
      <c r="E11" s="76">
        <v>52</v>
      </c>
      <c r="F11" s="74">
        <f t="shared" si="0"/>
        <v>0.86538461538461542</v>
      </c>
    </row>
    <row r="12" spans="3:6" ht="15.75" thickBot="1" x14ac:dyDescent="0.3">
      <c r="C12" s="75" t="s">
        <v>412</v>
      </c>
      <c r="D12" s="76">
        <v>32</v>
      </c>
      <c r="E12" s="76">
        <v>34</v>
      </c>
      <c r="F12" s="74">
        <f t="shared" si="0"/>
        <v>0.94117647058823528</v>
      </c>
    </row>
    <row r="13" spans="3:6" ht="22.5" customHeight="1" thickBot="1" x14ac:dyDescent="0.3">
      <c r="C13" s="80" t="s">
        <v>413</v>
      </c>
      <c r="D13" s="77">
        <v>12</v>
      </c>
      <c r="E13" s="77">
        <v>14</v>
      </c>
      <c r="F13" s="74">
        <f t="shared" si="0"/>
        <v>0.8571428571428571</v>
      </c>
    </row>
    <row r="14" spans="3:6" ht="15.75" thickBot="1" x14ac:dyDescent="0.3">
      <c r="C14" s="78" t="s">
        <v>414</v>
      </c>
      <c r="D14" s="79">
        <f>SUM(D5:D13)</f>
        <v>144</v>
      </c>
      <c r="E14" s="79">
        <f>SUM(E5:E13)</f>
        <v>162</v>
      </c>
      <c r="F14" s="81">
        <f t="shared" si="0"/>
        <v>0.88888888888888884</v>
      </c>
    </row>
    <row r="16" spans="3:6" ht="13.5" thickBot="1" x14ac:dyDescent="0.25"/>
    <row r="17" spans="3:11" ht="60" customHeight="1" thickBot="1" x14ac:dyDescent="0.25">
      <c r="C17" s="143" t="s">
        <v>418</v>
      </c>
      <c r="D17" s="144"/>
      <c r="E17" s="144"/>
      <c r="F17" s="145"/>
    </row>
    <row r="19" spans="3:11" x14ac:dyDescent="0.2">
      <c r="C19" s="141" t="s">
        <v>416</v>
      </c>
      <c r="D19" s="142"/>
      <c r="E19" s="142"/>
      <c r="F19" s="142"/>
    </row>
    <row r="20" spans="3:11" ht="15" x14ac:dyDescent="0.25">
      <c r="C20" s="82"/>
      <c r="D20" s="83"/>
      <c r="E20" s="84"/>
      <c r="F20" s="70"/>
    </row>
    <row r="21" spans="3:11" x14ac:dyDescent="0.2">
      <c r="C21" s="141" t="s">
        <v>417</v>
      </c>
      <c r="D21" s="142"/>
      <c r="E21" s="142"/>
      <c r="F21" s="142"/>
    </row>
    <row r="22" spans="3:11" ht="15" x14ac:dyDescent="0.25">
      <c r="C22" s="82"/>
      <c r="D22" s="83"/>
      <c r="E22" s="84"/>
      <c r="F22" s="70"/>
    </row>
    <row r="23" spans="3:11" x14ac:dyDescent="0.2">
      <c r="C23" s="141" t="s">
        <v>419</v>
      </c>
      <c r="D23" s="142"/>
      <c r="E23" s="142"/>
      <c r="F23" s="142"/>
    </row>
    <row r="24" spans="3:11" ht="15" x14ac:dyDescent="0.25">
      <c r="C24" s="82"/>
      <c r="D24" s="83"/>
      <c r="E24" s="84"/>
      <c r="F24" s="70"/>
    </row>
    <row r="25" spans="3:11" ht="15" x14ac:dyDescent="0.25">
      <c r="C25" s="83" t="s">
        <v>420</v>
      </c>
      <c r="D25" s="83"/>
      <c r="E25" s="84"/>
      <c r="F25" s="70"/>
    </row>
    <row r="26" spans="3:11" ht="15" x14ac:dyDescent="0.25">
      <c r="C26" s="82"/>
      <c r="D26" s="83"/>
      <c r="E26" s="84"/>
      <c r="F26" s="70"/>
    </row>
    <row r="27" spans="3:11" ht="15" x14ac:dyDescent="0.2">
      <c r="C27" s="87" t="s">
        <v>421</v>
      </c>
      <c r="D27" s="88"/>
      <c r="E27" s="88"/>
      <c r="F27" s="88"/>
      <c r="G27" s="86"/>
      <c r="H27" s="86"/>
      <c r="I27" s="86"/>
      <c r="J27" s="86"/>
      <c r="K27" s="86"/>
    </row>
    <row r="28" spans="3:11" ht="15" x14ac:dyDescent="0.25">
      <c r="C28" s="82"/>
      <c r="D28" s="83"/>
      <c r="E28" s="84"/>
      <c r="F28" s="70"/>
    </row>
    <row r="29" spans="3:11" x14ac:dyDescent="0.2">
      <c r="C29" s="141" t="s">
        <v>422</v>
      </c>
      <c r="D29" s="142"/>
      <c r="E29" s="142"/>
      <c r="F29" s="142"/>
    </row>
    <row r="30" spans="3:11" x14ac:dyDescent="0.2">
      <c r="C30" s="70"/>
      <c r="D30" s="70"/>
      <c r="E30" s="70"/>
      <c r="F30" s="70"/>
    </row>
    <row r="31" spans="3:11" x14ac:dyDescent="0.2">
      <c r="C31" s="141" t="s">
        <v>423</v>
      </c>
      <c r="D31" s="142"/>
      <c r="E31" s="142"/>
      <c r="F31" s="142"/>
    </row>
    <row r="32" spans="3:11" ht="15" x14ac:dyDescent="0.25">
      <c r="C32" s="83"/>
      <c r="D32" s="83"/>
      <c r="E32" s="84"/>
      <c r="F32" s="70"/>
    </row>
    <row r="33" spans="3:6" ht="15" x14ac:dyDescent="0.25">
      <c r="C33" s="85" t="s">
        <v>424</v>
      </c>
      <c r="D33" s="83"/>
      <c r="E33" s="84"/>
      <c r="F33" s="70"/>
    </row>
  </sheetData>
  <mergeCells count="7">
    <mergeCell ref="C29:F29"/>
    <mergeCell ref="C31:F31"/>
    <mergeCell ref="C17:F17"/>
    <mergeCell ref="C2:F2"/>
    <mergeCell ref="C19:F19"/>
    <mergeCell ref="C21:F21"/>
    <mergeCell ref="C23:F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2"/>
  <sheetViews>
    <sheetView zoomScale="90" zoomScaleNormal="90" workbookViewId="0"/>
  </sheetViews>
  <sheetFormatPr baseColWidth="10" defaultRowHeight="12.75" x14ac:dyDescent="0.2"/>
  <cols>
    <col min="2" max="2" width="29" customWidth="1"/>
    <col min="3" max="3" width="14.28515625" customWidth="1"/>
    <col min="4" max="4" width="15.7109375" customWidth="1"/>
    <col min="5" max="5" width="16" customWidth="1"/>
  </cols>
  <sheetData>
    <row r="3" spans="2:7" ht="13.5" thickBot="1" x14ac:dyDescent="0.25"/>
    <row r="4" spans="2:7" x14ac:dyDescent="0.2">
      <c r="B4" s="149" t="s">
        <v>436</v>
      </c>
      <c r="C4" s="150"/>
      <c r="D4" s="150"/>
      <c r="E4" s="150"/>
      <c r="F4" s="151"/>
    </row>
    <row r="5" spans="2:7" ht="21" customHeight="1" thickBot="1" x14ac:dyDescent="0.25">
      <c r="B5" s="152"/>
      <c r="C5" s="153"/>
      <c r="D5" s="154"/>
      <c r="E5" s="153"/>
      <c r="F5" s="155"/>
    </row>
    <row r="6" spans="2:7" ht="26.25" thickBot="1" x14ac:dyDescent="0.25">
      <c r="B6" s="89" t="s">
        <v>425</v>
      </c>
      <c r="C6" s="108" t="s">
        <v>437</v>
      </c>
      <c r="D6" s="89" t="s">
        <v>438</v>
      </c>
      <c r="E6" s="89" t="s">
        <v>426</v>
      </c>
      <c r="F6" s="90" t="s">
        <v>427</v>
      </c>
    </row>
    <row r="7" spans="2:7" x14ac:dyDescent="0.2">
      <c r="B7" s="91" t="s">
        <v>428</v>
      </c>
      <c r="C7" s="103">
        <v>1295686.1609182018</v>
      </c>
      <c r="D7" s="92">
        <v>1507885.939731797</v>
      </c>
      <c r="E7" s="120">
        <f>+D7/D$20</f>
        <v>9.1380988200029239E-2</v>
      </c>
      <c r="F7" s="121">
        <f>+D7/C7-1</f>
        <v>0.16377405672313228</v>
      </c>
    </row>
    <row r="8" spans="2:7" x14ac:dyDescent="0.2">
      <c r="B8" s="93" t="s">
        <v>336</v>
      </c>
      <c r="C8" s="104">
        <v>245804.72176327111</v>
      </c>
      <c r="D8" s="24">
        <v>95236.533769243062</v>
      </c>
      <c r="E8" s="106">
        <f t="shared" ref="E8:E20" si="0">+D8/D$20</f>
        <v>5.7715297551795127E-3</v>
      </c>
      <c r="F8" s="122">
        <f t="shared" ref="F8:F22" si="1">+D8/C8-1</f>
        <v>-0.61255205723442863</v>
      </c>
    </row>
    <row r="9" spans="2:7" x14ac:dyDescent="0.2">
      <c r="B9" s="93" t="s">
        <v>429</v>
      </c>
      <c r="C9" s="104">
        <v>1639374.3941007759</v>
      </c>
      <c r="D9" s="24">
        <v>1804506.4683219716</v>
      </c>
      <c r="E9" s="106">
        <f t="shared" si="0"/>
        <v>0.10935680209203115</v>
      </c>
      <c r="F9" s="122">
        <f t="shared" si="1"/>
        <v>0.10072871384072912</v>
      </c>
    </row>
    <row r="10" spans="2:7" x14ac:dyDescent="0.2">
      <c r="B10" s="93" t="s">
        <v>430</v>
      </c>
      <c r="C10" s="104">
        <v>2203663.2637041849</v>
      </c>
      <c r="D10" s="24">
        <v>2532410.10475084</v>
      </c>
      <c r="E10" s="106">
        <f t="shared" si="0"/>
        <v>0.15346925904822234</v>
      </c>
      <c r="F10" s="122">
        <f t="shared" si="1"/>
        <v>0.14918197642141462</v>
      </c>
    </row>
    <row r="11" spans="2:7" x14ac:dyDescent="0.2">
      <c r="B11" s="93" t="s">
        <v>431</v>
      </c>
      <c r="C11" s="104">
        <v>651396.0523163412</v>
      </c>
      <c r="D11" s="24">
        <v>423364.86776444229</v>
      </c>
      <c r="E11" s="106">
        <f t="shared" si="0"/>
        <v>2.5656781435584357E-2</v>
      </c>
      <c r="F11" s="122">
        <f t="shared" si="1"/>
        <v>-0.35006534617615215</v>
      </c>
    </row>
    <row r="12" spans="2:7" x14ac:dyDescent="0.2">
      <c r="B12" s="93" t="s">
        <v>432</v>
      </c>
      <c r="C12" s="104">
        <v>3887066.8548747553</v>
      </c>
      <c r="D12" s="24">
        <v>3269394.2655100017</v>
      </c>
      <c r="E12" s="102">
        <f t="shared" si="0"/>
        <v>0.19813201444862094</v>
      </c>
      <c r="F12" s="123">
        <f t="shared" si="1"/>
        <v>-0.15890454484726257</v>
      </c>
    </row>
    <row r="13" spans="2:7" x14ac:dyDescent="0.2">
      <c r="B13" s="93" t="s">
        <v>433</v>
      </c>
      <c r="C13" s="104">
        <v>429260.06686318491</v>
      </c>
      <c r="D13" s="24">
        <v>394740.37263690191</v>
      </c>
      <c r="E13" s="102">
        <f t="shared" si="0"/>
        <v>2.3922078178157065E-2</v>
      </c>
      <c r="F13" s="123">
        <f t="shared" si="1"/>
        <v>-8.0416737756520029E-2</v>
      </c>
    </row>
    <row r="14" spans="2:7" ht="13.5" thickBot="1" x14ac:dyDescent="0.25">
      <c r="B14" s="95" t="s">
        <v>434</v>
      </c>
      <c r="C14" s="109">
        <v>2372591.49725855</v>
      </c>
      <c r="D14" s="110">
        <v>2510977.2707569208</v>
      </c>
      <c r="E14" s="111">
        <f t="shared" si="0"/>
        <v>0.15217038524173279</v>
      </c>
      <c r="F14" s="124">
        <f t="shared" si="1"/>
        <v>5.832684373111463E-2</v>
      </c>
    </row>
    <row r="15" spans="2:7" ht="13.5" thickBot="1" x14ac:dyDescent="0.25">
      <c r="B15" s="96" t="s">
        <v>352</v>
      </c>
      <c r="C15" s="97">
        <v>12724843.011799265</v>
      </c>
      <c r="D15" s="107">
        <v>12538515.823242119</v>
      </c>
      <c r="E15" s="113">
        <f t="shared" si="0"/>
        <v>0.7598598383995574</v>
      </c>
      <c r="F15" s="125">
        <f t="shared" si="1"/>
        <v>-1.4642788786028427E-2</v>
      </c>
    </row>
    <row r="16" spans="2:7" x14ac:dyDescent="0.2">
      <c r="B16" s="98" t="s">
        <v>435</v>
      </c>
      <c r="C16" s="112">
        <v>1197649.3942029164</v>
      </c>
      <c r="D16" s="28">
        <v>1732820.4934773562</v>
      </c>
      <c r="E16" s="94">
        <f t="shared" si="0"/>
        <v>0.10501248462823906</v>
      </c>
      <c r="F16" s="126">
        <f t="shared" si="1"/>
        <v>0.44685122529587851</v>
      </c>
      <c r="G16" s="101"/>
    </row>
    <row r="17" spans="2:7" x14ac:dyDescent="0.2">
      <c r="B17" s="93" t="s">
        <v>344</v>
      </c>
      <c r="C17" s="104">
        <v>1463405.3643697321</v>
      </c>
      <c r="D17" s="24">
        <v>1924324.5685728914</v>
      </c>
      <c r="E17" s="102">
        <f t="shared" si="0"/>
        <v>0.11661802531633332</v>
      </c>
      <c r="F17" s="123">
        <f t="shared" si="1"/>
        <v>0.3149634512933952</v>
      </c>
      <c r="G17" s="101"/>
    </row>
    <row r="18" spans="2:7" ht="13.5" thickBot="1" x14ac:dyDescent="0.25">
      <c r="B18" s="95" t="s">
        <v>345</v>
      </c>
      <c r="C18" s="109">
        <v>662477.24290225981</v>
      </c>
      <c r="D18" s="110">
        <v>305429.43374747958</v>
      </c>
      <c r="E18" s="111">
        <f t="shared" si="0"/>
        <v>1.8509651655870197E-2</v>
      </c>
      <c r="F18" s="124">
        <f t="shared" si="1"/>
        <v>-0.53895860269944118</v>
      </c>
    </row>
    <row r="19" spans="2:7" ht="13.5" thickBot="1" x14ac:dyDescent="0.25">
      <c r="B19" s="96" t="s">
        <v>353</v>
      </c>
      <c r="C19" s="97">
        <v>3323532.0014749081</v>
      </c>
      <c r="D19" s="107">
        <v>3962574.4957977273</v>
      </c>
      <c r="E19" s="113">
        <f t="shared" si="0"/>
        <v>0.24014016160044258</v>
      </c>
      <c r="F19" s="125">
        <f t="shared" si="1"/>
        <v>0.19227812280406109</v>
      </c>
    </row>
    <row r="20" spans="2:7" ht="13.5" thickBot="1" x14ac:dyDescent="0.25">
      <c r="B20" s="114" t="s">
        <v>369</v>
      </c>
      <c r="C20" s="115">
        <v>16048375.013274174</v>
      </c>
      <c r="D20" s="116">
        <v>16501090.319039846</v>
      </c>
      <c r="E20" s="117">
        <f t="shared" si="0"/>
        <v>1</v>
      </c>
      <c r="F20" s="127">
        <f t="shared" si="1"/>
        <v>2.8209417177204266E-2</v>
      </c>
    </row>
    <row r="21" spans="2:7" x14ac:dyDescent="0.2">
      <c r="B21" s="91" t="s">
        <v>370</v>
      </c>
      <c r="C21" s="103">
        <v>244761</v>
      </c>
      <c r="D21" s="92">
        <v>260375</v>
      </c>
      <c r="E21" s="118"/>
      <c r="F21" s="126">
        <f t="shared" si="1"/>
        <v>6.3792842814010431E-2</v>
      </c>
    </row>
    <row r="22" spans="2:7" ht="16.5" customHeight="1" thickBot="1" x14ac:dyDescent="0.25">
      <c r="B22" s="99" t="s">
        <v>371</v>
      </c>
      <c r="C22" s="105">
        <v>219</v>
      </c>
      <c r="D22" s="47">
        <v>168</v>
      </c>
      <c r="E22" s="119"/>
      <c r="F22" s="128">
        <f t="shared" si="1"/>
        <v>-0.23287671232876717</v>
      </c>
    </row>
  </sheetData>
  <mergeCells count="1">
    <mergeCell ref="B4:F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T41"/>
  <sheetViews>
    <sheetView workbookViewId="0">
      <selection activeCell="U21" sqref="U21"/>
    </sheetView>
  </sheetViews>
  <sheetFormatPr baseColWidth="10" defaultRowHeight="12.75" x14ac:dyDescent="0.2"/>
  <cols>
    <col min="2" max="2" width="33.5703125" customWidth="1"/>
    <col min="3" max="7" width="13" bestFit="1" customWidth="1"/>
    <col min="8" max="8" width="11.85546875" bestFit="1" customWidth="1"/>
    <col min="9" max="9" width="13" bestFit="1" customWidth="1"/>
    <col min="10" max="10" width="11.85546875" bestFit="1" customWidth="1"/>
    <col min="11" max="12" width="13" bestFit="1" customWidth="1"/>
    <col min="13" max="13" width="11.85546875" bestFit="1" customWidth="1"/>
    <col min="14" max="16" width="13" bestFit="1" customWidth="1"/>
    <col min="17" max="19" width="11.85546875" bestFit="1" customWidth="1"/>
    <col min="20" max="20" width="0" hidden="1" customWidth="1"/>
  </cols>
  <sheetData>
    <row r="4" spans="2:20" ht="13.5" thickBot="1" x14ac:dyDescent="0.25"/>
    <row r="5" spans="2:20" ht="15.75" thickBot="1" x14ac:dyDescent="0.25">
      <c r="B5" s="156" t="s">
        <v>354</v>
      </c>
      <c r="C5" s="157"/>
      <c r="D5" s="157"/>
      <c r="E5" s="157"/>
      <c r="F5" s="157"/>
      <c r="G5" s="157"/>
      <c r="H5" s="157"/>
      <c r="I5" s="157"/>
      <c r="J5" s="157"/>
      <c r="K5" s="157"/>
      <c r="L5" s="157"/>
      <c r="M5" s="157"/>
      <c r="N5" s="157"/>
      <c r="O5" s="157"/>
      <c r="P5" s="157"/>
      <c r="Q5" s="157"/>
      <c r="R5" s="157"/>
      <c r="S5" s="158"/>
    </row>
    <row r="6" spans="2:20" ht="15.75" thickBot="1" x14ac:dyDescent="0.25">
      <c r="B6" s="159" t="s">
        <v>355</v>
      </c>
      <c r="C6" s="160"/>
      <c r="D6" s="160"/>
      <c r="E6" s="160"/>
      <c r="F6" s="160"/>
      <c r="G6" s="160"/>
      <c r="H6" s="160"/>
      <c r="I6" s="160"/>
      <c r="J6" s="160"/>
      <c r="K6" s="160"/>
      <c r="L6" s="160"/>
      <c r="M6" s="160"/>
      <c r="N6" s="160"/>
      <c r="O6" s="160"/>
      <c r="P6" s="160"/>
      <c r="Q6" s="160"/>
      <c r="R6" s="160"/>
      <c r="S6" s="161"/>
    </row>
    <row r="7" spans="2:20" ht="25.5" customHeight="1" x14ac:dyDescent="0.2">
      <c r="B7" s="37" t="s">
        <v>349</v>
      </c>
      <c r="C7" s="38" t="s">
        <v>244</v>
      </c>
      <c r="D7" s="38" t="s">
        <v>350</v>
      </c>
      <c r="E7" s="38" t="s">
        <v>351</v>
      </c>
      <c r="F7" s="38" t="s">
        <v>244</v>
      </c>
      <c r="G7" s="38" t="s">
        <v>244</v>
      </c>
      <c r="H7" s="38" t="s">
        <v>265</v>
      </c>
      <c r="I7" s="38" t="s">
        <v>244</v>
      </c>
      <c r="J7" s="38" t="s">
        <v>313</v>
      </c>
      <c r="K7" s="38" t="s">
        <v>237</v>
      </c>
      <c r="L7" s="38" t="s">
        <v>244</v>
      </c>
      <c r="M7" s="38" t="s">
        <v>234</v>
      </c>
      <c r="N7" s="38" t="s">
        <v>301</v>
      </c>
      <c r="O7" s="38" t="s">
        <v>301</v>
      </c>
      <c r="P7" s="38" t="s">
        <v>313</v>
      </c>
      <c r="Q7" s="38" t="s">
        <v>234</v>
      </c>
      <c r="R7" s="38" t="s">
        <v>265</v>
      </c>
      <c r="S7" s="39" t="s">
        <v>301</v>
      </c>
    </row>
    <row r="8" spans="2:20" x14ac:dyDescent="0.2">
      <c r="B8" s="40" t="s">
        <v>348</v>
      </c>
      <c r="C8" s="23" t="s">
        <v>246</v>
      </c>
      <c r="D8" s="23" t="s">
        <v>240</v>
      </c>
      <c r="E8" s="23" t="s">
        <v>230</v>
      </c>
      <c r="F8" s="23" t="s">
        <v>249</v>
      </c>
      <c r="G8" s="23" t="s">
        <v>250</v>
      </c>
      <c r="H8" s="23" t="s">
        <v>267</v>
      </c>
      <c r="I8" s="23" t="s">
        <v>248</v>
      </c>
      <c r="J8" s="23" t="s">
        <v>233</v>
      </c>
      <c r="K8" s="23" t="s">
        <v>227</v>
      </c>
      <c r="L8" s="23" t="s">
        <v>247</v>
      </c>
      <c r="M8" s="23" t="s">
        <v>236</v>
      </c>
      <c r="N8" s="23" t="s">
        <v>304</v>
      </c>
      <c r="O8" s="23" t="s">
        <v>303</v>
      </c>
      <c r="P8" s="23" t="s">
        <v>255</v>
      </c>
      <c r="Q8" s="23" t="s">
        <v>137</v>
      </c>
      <c r="R8" s="23" t="s">
        <v>268</v>
      </c>
      <c r="S8" s="41" t="s">
        <v>305</v>
      </c>
      <c r="T8" s="100" t="s">
        <v>439</v>
      </c>
    </row>
    <row r="9" spans="2:20" x14ac:dyDescent="0.2">
      <c r="B9" s="42" t="s">
        <v>335</v>
      </c>
      <c r="C9" s="24">
        <v>1462835</v>
      </c>
      <c r="D9" s="24">
        <v>1448032</v>
      </c>
      <c r="E9" s="24">
        <v>1287146.3333333333</v>
      </c>
      <c r="F9" s="24">
        <v>1642228</v>
      </c>
      <c r="G9" s="24">
        <v>2845055</v>
      </c>
      <c r="H9" s="24">
        <v>772943</v>
      </c>
      <c r="I9" s="24">
        <v>1455690</v>
      </c>
      <c r="J9" s="24">
        <v>1817202</v>
      </c>
      <c r="K9" s="24">
        <v>3243817</v>
      </c>
      <c r="L9" s="24">
        <v>2756858</v>
      </c>
      <c r="M9" s="24">
        <v>570019</v>
      </c>
      <c r="N9" s="24">
        <v>1011957</v>
      </c>
      <c r="O9" s="24">
        <v>1480394</v>
      </c>
      <c r="P9" s="24">
        <v>1846894</v>
      </c>
      <c r="Q9" s="24">
        <v>447168</v>
      </c>
      <c r="R9" s="24">
        <v>772943</v>
      </c>
      <c r="S9" s="43">
        <v>283798</v>
      </c>
      <c r="T9" s="101">
        <f>+(C9*C$23+D9*D$23+E9*E$23+F9*F$23+G9*G$23+H9*H$23+I9*I$23+J9*J$23+K9*K$23+L9*L$23+M9*M$23+N9*N$23+O9*O$23+P9*P$23+Q9*Q$23+R9*R$23+S9*S$23)/T$23</f>
        <v>1507885.939731797</v>
      </c>
    </row>
    <row r="10" spans="2:20" x14ac:dyDescent="0.2">
      <c r="B10" s="42" t="s">
        <v>336</v>
      </c>
      <c r="C10" s="24">
        <v>99165</v>
      </c>
      <c r="D10" s="24">
        <v>82649.5</v>
      </c>
      <c r="E10" s="24">
        <v>78887.333333333328</v>
      </c>
      <c r="F10" s="24">
        <v>128049</v>
      </c>
      <c r="G10" s="24">
        <v>339775</v>
      </c>
      <c r="H10" s="24">
        <v>41762</v>
      </c>
      <c r="I10" s="24">
        <v>61261</v>
      </c>
      <c r="J10" s="24">
        <v>182653</v>
      </c>
      <c r="K10" s="24">
        <v>11373</v>
      </c>
      <c r="L10" s="24">
        <v>49089</v>
      </c>
      <c r="M10" s="24">
        <v>151140</v>
      </c>
      <c r="N10" s="24">
        <v>132393</v>
      </c>
      <c r="O10" s="24">
        <v>149415</v>
      </c>
      <c r="P10" s="24">
        <v>182653</v>
      </c>
      <c r="Q10" s="24">
        <v>65759</v>
      </c>
      <c r="R10" s="24">
        <v>48258</v>
      </c>
      <c r="S10" s="43">
        <v>34120</v>
      </c>
      <c r="T10" s="101">
        <f t="shared" ref="T10:T21" si="0">+(C10*C$23+D10*D$23+E10*E$23+F10*F$23+G10*G$23+H10*H$23+I10*I$23+J10*J$23+K10*K$23+L10*L$23+M10*M$23+N10*N$23+O10*O$23+P10*P$23+Q10*Q$23+R10*R$23+S10*S$23)/T$23</f>
        <v>95236.533769243062</v>
      </c>
    </row>
    <row r="11" spans="2:20" x14ac:dyDescent="0.2">
      <c r="B11" s="42" t="s">
        <v>337</v>
      </c>
      <c r="C11" s="24">
        <v>1682130</v>
      </c>
      <c r="D11" s="24">
        <v>1961428</v>
      </c>
      <c r="E11" s="24">
        <v>1865874.6666666667</v>
      </c>
      <c r="F11" s="24">
        <v>2274559</v>
      </c>
      <c r="G11" s="24">
        <v>3782891</v>
      </c>
      <c r="H11" s="24">
        <v>180233</v>
      </c>
      <c r="I11" s="24">
        <v>1085505</v>
      </c>
      <c r="J11" s="24">
        <v>990305</v>
      </c>
      <c r="K11" s="24">
        <v>5744851</v>
      </c>
      <c r="L11" s="24">
        <v>3506594</v>
      </c>
      <c r="M11" s="24">
        <v>164649</v>
      </c>
      <c r="N11" s="24">
        <v>383454</v>
      </c>
      <c r="O11" s="24">
        <v>609393</v>
      </c>
      <c r="P11" s="24">
        <v>1006486</v>
      </c>
      <c r="Q11" s="24">
        <v>133894</v>
      </c>
      <c r="R11" s="24">
        <v>163331</v>
      </c>
      <c r="S11" s="43">
        <v>110311</v>
      </c>
      <c r="T11" s="101">
        <f t="shared" si="0"/>
        <v>1804506.4683219716</v>
      </c>
    </row>
    <row r="12" spans="2:20" x14ac:dyDescent="0.2">
      <c r="B12" s="42" t="s">
        <v>338</v>
      </c>
      <c r="C12" s="24">
        <v>3346080</v>
      </c>
      <c r="D12" s="24">
        <v>2112946.5</v>
      </c>
      <c r="E12" s="24">
        <v>2720075</v>
      </c>
      <c r="F12" s="24">
        <v>2975551</v>
      </c>
      <c r="G12" s="24">
        <v>3845540</v>
      </c>
      <c r="H12" s="24">
        <v>911048</v>
      </c>
      <c r="I12" s="24">
        <v>1937552</v>
      </c>
      <c r="J12" s="24">
        <v>438775</v>
      </c>
      <c r="K12" s="24">
        <v>3398488</v>
      </c>
      <c r="L12" s="24">
        <v>3754257</v>
      </c>
      <c r="M12" s="24">
        <v>841204</v>
      </c>
      <c r="N12" s="24">
        <v>3435374</v>
      </c>
      <c r="O12" s="24">
        <v>3937784</v>
      </c>
      <c r="P12" s="24">
        <v>3920016</v>
      </c>
      <c r="Q12" s="24">
        <v>544022</v>
      </c>
      <c r="R12" s="24">
        <v>582668</v>
      </c>
      <c r="S12" s="43">
        <v>954042</v>
      </c>
      <c r="T12" s="101">
        <f t="shared" si="0"/>
        <v>2532410.10475084</v>
      </c>
    </row>
    <row r="13" spans="2:20" x14ac:dyDescent="0.2">
      <c r="B13" s="42" t="s">
        <v>339</v>
      </c>
      <c r="C13" s="24">
        <v>355807</v>
      </c>
      <c r="D13" s="24">
        <v>399001.5</v>
      </c>
      <c r="E13" s="24">
        <v>313165.33333333331</v>
      </c>
      <c r="F13" s="24">
        <v>549747</v>
      </c>
      <c r="G13" s="24">
        <v>1451497</v>
      </c>
      <c r="H13" s="24">
        <v>90609</v>
      </c>
      <c r="I13" s="24">
        <v>261792</v>
      </c>
      <c r="J13" s="24">
        <v>196069</v>
      </c>
      <c r="K13" s="24">
        <v>1861854</v>
      </c>
      <c r="L13" s="24">
        <v>1324203</v>
      </c>
      <c r="M13" s="24">
        <v>49544</v>
      </c>
      <c r="N13" s="24">
        <v>62346</v>
      </c>
      <c r="O13" s="24">
        <v>103399</v>
      </c>
      <c r="P13" s="24">
        <v>199272</v>
      </c>
      <c r="Q13" s="24">
        <v>42508</v>
      </c>
      <c r="R13" s="24">
        <v>56789</v>
      </c>
      <c r="S13" s="43">
        <v>16223</v>
      </c>
      <c r="T13" s="101">
        <f t="shared" si="0"/>
        <v>423364.86776444229</v>
      </c>
    </row>
    <row r="14" spans="2:20" x14ac:dyDescent="0.2">
      <c r="B14" s="42" t="s">
        <v>340</v>
      </c>
      <c r="C14" s="24">
        <v>3225675</v>
      </c>
      <c r="D14" s="24">
        <v>3245243.5</v>
      </c>
      <c r="E14" s="24">
        <v>3479328.3333333335</v>
      </c>
      <c r="F14" s="24">
        <v>3643867</v>
      </c>
      <c r="G14" s="24">
        <v>7952220</v>
      </c>
      <c r="H14" s="24">
        <v>915499</v>
      </c>
      <c r="I14" s="24">
        <v>1003449</v>
      </c>
      <c r="J14" s="24">
        <v>1894442</v>
      </c>
      <c r="K14" s="24">
        <v>6665480</v>
      </c>
      <c r="L14" s="24">
        <v>7110696</v>
      </c>
      <c r="M14" s="24">
        <v>982941</v>
      </c>
      <c r="N14" s="24">
        <v>3251311</v>
      </c>
      <c r="O14" s="24">
        <v>4188719</v>
      </c>
      <c r="P14" s="24">
        <v>267283</v>
      </c>
      <c r="Q14" s="24">
        <v>580409</v>
      </c>
      <c r="R14" s="24">
        <v>594610</v>
      </c>
      <c r="S14" s="43">
        <v>563911</v>
      </c>
      <c r="T14" s="101">
        <f t="shared" si="0"/>
        <v>3269394.2655100017</v>
      </c>
    </row>
    <row r="15" spans="2:20" x14ac:dyDescent="0.2">
      <c r="B15" s="42" t="s">
        <v>341</v>
      </c>
      <c r="C15" s="24">
        <v>0</v>
      </c>
      <c r="D15" s="24">
        <v>812232</v>
      </c>
      <c r="E15" s="24">
        <v>157425.66666666666</v>
      </c>
      <c r="F15" s="24">
        <v>831728</v>
      </c>
      <c r="G15" s="24">
        <v>182498</v>
      </c>
      <c r="H15" s="24">
        <v>0</v>
      </c>
      <c r="I15" s="24">
        <v>415485</v>
      </c>
      <c r="J15" s="24">
        <v>57932</v>
      </c>
      <c r="K15" s="24">
        <v>0</v>
      </c>
      <c r="L15" s="24">
        <v>895317</v>
      </c>
      <c r="M15" s="24">
        <v>375985</v>
      </c>
      <c r="N15" s="24">
        <v>925751</v>
      </c>
      <c r="O15" s="24">
        <v>1162976</v>
      </c>
      <c r="P15" s="24">
        <v>711023</v>
      </c>
      <c r="Q15" s="24">
        <v>435570</v>
      </c>
      <c r="R15" s="24">
        <v>568910</v>
      </c>
      <c r="S15" s="43">
        <v>761524</v>
      </c>
      <c r="T15" s="101">
        <f t="shared" si="0"/>
        <v>394740.37263690191</v>
      </c>
    </row>
    <row r="16" spans="2:20" ht="13.5" thickBot="1" x14ac:dyDescent="0.25">
      <c r="B16" s="42" t="s">
        <v>342</v>
      </c>
      <c r="C16" s="24">
        <v>1683898</v>
      </c>
      <c r="D16" s="24">
        <v>1396425</v>
      </c>
      <c r="E16" s="24">
        <v>2779690.6666666665</v>
      </c>
      <c r="F16" s="24">
        <v>4743135</v>
      </c>
      <c r="G16" s="24">
        <v>5391736</v>
      </c>
      <c r="H16" s="24">
        <v>1030641</v>
      </c>
      <c r="I16" s="24">
        <v>1749467</v>
      </c>
      <c r="J16" s="24">
        <v>549734</v>
      </c>
      <c r="K16" s="24">
        <v>5948920</v>
      </c>
      <c r="L16" s="24">
        <v>5474065</v>
      </c>
      <c r="M16" s="24">
        <v>210494</v>
      </c>
      <c r="N16" s="24">
        <v>0</v>
      </c>
      <c r="O16" s="24">
        <v>0</v>
      </c>
      <c r="P16" s="24">
        <v>1687308</v>
      </c>
      <c r="Q16" s="24">
        <v>243920</v>
      </c>
      <c r="R16" s="24">
        <v>60749</v>
      </c>
      <c r="S16" s="43">
        <v>0</v>
      </c>
      <c r="T16" s="101">
        <f t="shared" si="0"/>
        <v>2510977.2707569208</v>
      </c>
    </row>
    <row r="17" spans="2:20" ht="13.5" thickBot="1" x14ac:dyDescent="0.25">
      <c r="B17" s="26" t="s">
        <v>352</v>
      </c>
      <c r="C17" s="27">
        <f>+SUM(C9:C16)</f>
        <v>11855590</v>
      </c>
      <c r="D17" s="27">
        <f t="shared" ref="D17:S17" si="1">+SUM(D9:D16)</f>
        <v>11457958</v>
      </c>
      <c r="E17" s="27">
        <f t="shared" si="1"/>
        <v>12681593.333333332</v>
      </c>
      <c r="F17" s="27">
        <f t="shared" si="1"/>
        <v>16788864</v>
      </c>
      <c r="G17" s="27">
        <f t="shared" si="1"/>
        <v>25791212</v>
      </c>
      <c r="H17" s="27">
        <f t="shared" si="1"/>
        <v>3942735</v>
      </c>
      <c r="I17" s="27">
        <f t="shared" si="1"/>
        <v>7970201</v>
      </c>
      <c r="J17" s="27">
        <f t="shared" si="1"/>
        <v>6127112</v>
      </c>
      <c r="K17" s="27">
        <f t="shared" si="1"/>
        <v>26874783</v>
      </c>
      <c r="L17" s="27">
        <f t="shared" si="1"/>
        <v>24871079</v>
      </c>
      <c r="M17" s="27">
        <f t="shared" si="1"/>
        <v>3345976</v>
      </c>
      <c r="N17" s="27">
        <f t="shared" si="1"/>
        <v>9202586</v>
      </c>
      <c r="O17" s="27">
        <f t="shared" si="1"/>
        <v>11632080</v>
      </c>
      <c r="P17" s="27">
        <f t="shared" si="1"/>
        <v>9820935</v>
      </c>
      <c r="Q17" s="27">
        <f t="shared" si="1"/>
        <v>2493250</v>
      </c>
      <c r="R17" s="27">
        <f t="shared" si="1"/>
        <v>2848258</v>
      </c>
      <c r="S17" s="27">
        <f t="shared" si="1"/>
        <v>2723929</v>
      </c>
      <c r="T17" s="101">
        <f t="shared" si="0"/>
        <v>12538515.823242119</v>
      </c>
    </row>
    <row r="18" spans="2:20" x14ac:dyDescent="0.2">
      <c r="B18" s="42" t="s">
        <v>343</v>
      </c>
      <c r="C18" s="24">
        <v>2984551</v>
      </c>
      <c r="D18" s="24">
        <v>2624901.5</v>
      </c>
      <c r="E18" s="24">
        <v>1523742.3333333333</v>
      </c>
      <c r="F18" s="24">
        <v>2369393</v>
      </c>
      <c r="G18" s="24">
        <v>2978508</v>
      </c>
      <c r="H18" s="24">
        <v>668989</v>
      </c>
      <c r="I18" s="24">
        <v>2400352</v>
      </c>
      <c r="J18" s="24">
        <v>852421</v>
      </c>
      <c r="K18" s="24">
        <v>354978</v>
      </c>
      <c r="L18" s="24">
        <v>1906056</v>
      </c>
      <c r="M18" s="24">
        <v>744069</v>
      </c>
      <c r="N18" s="24">
        <v>1160696</v>
      </c>
      <c r="O18" s="24">
        <v>1753968</v>
      </c>
      <c r="P18" s="24">
        <v>866349</v>
      </c>
      <c r="Q18" s="24">
        <v>592937</v>
      </c>
      <c r="R18" s="24">
        <v>668989</v>
      </c>
      <c r="S18" s="43">
        <v>314204</v>
      </c>
      <c r="T18" s="101">
        <f t="shared" si="0"/>
        <v>1732820.4934773562</v>
      </c>
    </row>
    <row r="19" spans="2:20" x14ac:dyDescent="0.2">
      <c r="B19" s="42" t="s">
        <v>344</v>
      </c>
      <c r="C19" s="24">
        <v>1527607</v>
      </c>
      <c r="D19" s="24">
        <v>3557486.5</v>
      </c>
      <c r="E19" s="24">
        <v>2071112.3333333333</v>
      </c>
      <c r="F19" s="24">
        <v>2788324</v>
      </c>
      <c r="G19" s="24">
        <v>2414066</v>
      </c>
      <c r="H19" s="24">
        <v>245607</v>
      </c>
      <c r="I19" s="24">
        <v>1173695</v>
      </c>
      <c r="J19" s="24">
        <v>173943</v>
      </c>
      <c r="K19" s="24">
        <v>9562953</v>
      </c>
      <c r="L19" s="24">
        <v>2167524</v>
      </c>
      <c r="M19" s="24">
        <v>77877</v>
      </c>
      <c r="N19" s="24">
        <v>643278</v>
      </c>
      <c r="O19" s="24">
        <v>988007</v>
      </c>
      <c r="P19" s="24">
        <v>176785</v>
      </c>
      <c r="Q19" s="24">
        <v>50093</v>
      </c>
      <c r="R19" s="24">
        <v>254607</v>
      </c>
      <c r="S19" s="43">
        <v>179497</v>
      </c>
      <c r="T19" s="101">
        <f t="shared" si="0"/>
        <v>1924324.5685728914</v>
      </c>
    </row>
    <row r="20" spans="2:20" ht="13.5" thickBot="1" x14ac:dyDescent="0.25">
      <c r="B20" s="42" t="s">
        <v>345</v>
      </c>
      <c r="C20" s="24">
        <v>0</v>
      </c>
      <c r="D20" s="24">
        <v>222357</v>
      </c>
      <c r="E20" s="24">
        <v>166638</v>
      </c>
      <c r="F20" s="24">
        <v>727317</v>
      </c>
      <c r="G20" s="24">
        <v>78452</v>
      </c>
      <c r="H20" s="24">
        <v>480227</v>
      </c>
      <c r="I20" s="24">
        <v>287016</v>
      </c>
      <c r="J20" s="24">
        <v>0</v>
      </c>
      <c r="K20" s="24">
        <v>68959</v>
      </c>
      <c r="L20" s="24">
        <v>1238419</v>
      </c>
      <c r="M20" s="24">
        <v>351307</v>
      </c>
      <c r="N20" s="24">
        <v>669349</v>
      </c>
      <c r="O20" s="24">
        <v>2004404</v>
      </c>
      <c r="P20" s="24">
        <v>0</v>
      </c>
      <c r="Q20" s="24">
        <v>282716</v>
      </c>
      <c r="R20" s="24">
        <v>480227</v>
      </c>
      <c r="S20" s="43">
        <v>16005</v>
      </c>
      <c r="T20" s="101">
        <f t="shared" si="0"/>
        <v>305429.43374747958</v>
      </c>
    </row>
    <row r="21" spans="2:20" ht="13.5" thickBot="1" x14ac:dyDescent="0.25">
      <c r="B21" s="26" t="s">
        <v>353</v>
      </c>
      <c r="C21" s="27">
        <f>+SUM(C18:C20)</f>
        <v>4512158</v>
      </c>
      <c r="D21" s="27">
        <f t="shared" ref="D21:S21" si="2">+SUM(D18:D20)</f>
        <v>6404745</v>
      </c>
      <c r="E21" s="27">
        <f t="shared" si="2"/>
        <v>3761492.6666666665</v>
      </c>
      <c r="F21" s="27">
        <f t="shared" si="2"/>
        <v>5885034</v>
      </c>
      <c r="G21" s="27">
        <f t="shared" si="2"/>
        <v>5471026</v>
      </c>
      <c r="H21" s="27">
        <f t="shared" si="2"/>
        <v>1394823</v>
      </c>
      <c r="I21" s="27">
        <f t="shared" si="2"/>
        <v>3861063</v>
      </c>
      <c r="J21" s="27">
        <f t="shared" si="2"/>
        <v>1026364</v>
      </c>
      <c r="K21" s="27">
        <f t="shared" si="2"/>
        <v>9986890</v>
      </c>
      <c r="L21" s="27">
        <f t="shared" si="2"/>
        <v>5311999</v>
      </c>
      <c r="M21" s="27">
        <f t="shared" si="2"/>
        <v>1173253</v>
      </c>
      <c r="N21" s="27">
        <f t="shared" si="2"/>
        <v>2473323</v>
      </c>
      <c r="O21" s="27">
        <f t="shared" si="2"/>
        <v>4746379</v>
      </c>
      <c r="P21" s="27">
        <f t="shared" si="2"/>
        <v>1043134</v>
      </c>
      <c r="Q21" s="27">
        <f t="shared" si="2"/>
        <v>925746</v>
      </c>
      <c r="R21" s="27">
        <f t="shared" si="2"/>
        <v>1403823</v>
      </c>
      <c r="S21" s="27">
        <f t="shared" si="2"/>
        <v>509706</v>
      </c>
      <c r="T21" s="101">
        <f t="shared" si="0"/>
        <v>3962574.4957977273</v>
      </c>
    </row>
    <row r="22" spans="2:20" ht="13.5" thickBot="1" x14ac:dyDescent="0.25">
      <c r="B22" s="34" t="s">
        <v>4</v>
      </c>
      <c r="C22" s="35">
        <v>16367748</v>
      </c>
      <c r="D22" s="35">
        <v>17862703</v>
      </c>
      <c r="E22" s="35">
        <v>16443086</v>
      </c>
      <c r="F22" s="35">
        <v>22673898</v>
      </c>
      <c r="G22" s="35">
        <v>31262238</v>
      </c>
      <c r="H22" s="35">
        <v>5337558</v>
      </c>
      <c r="I22" s="35">
        <v>11831264</v>
      </c>
      <c r="J22" s="35">
        <v>7153476</v>
      </c>
      <c r="K22" s="35">
        <v>36861673</v>
      </c>
      <c r="L22" s="35">
        <v>30183078</v>
      </c>
      <c r="M22" s="35">
        <v>4519229</v>
      </c>
      <c r="N22" s="35">
        <v>11675909</v>
      </c>
      <c r="O22" s="35">
        <v>16378459</v>
      </c>
      <c r="P22" s="35">
        <v>10864069</v>
      </c>
      <c r="Q22" s="35">
        <v>3418996</v>
      </c>
      <c r="R22" s="35">
        <v>4252081</v>
      </c>
      <c r="S22" s="36">
        <v>3233635</v>
      </c>
      <c r="T22" s="101">
        <f>+(C22*C$23+D22*D$23+E22*E$23+F22*F$23+G22*G$23+H22*H$23+I22*I$23+J22*J$23+K22*K$23+L22*L$23+M22*M$23+N22*N$23+O22*O$23+P22*P$23+Q22*Q$23+R22*R$23+S22*S$23)/T$23</f>
        <v>16501090.319039846</v>
      </c>
    </row>
    <row r="23" spans="2:20" x14ac:dyDescent="0.2">
      <c r="B23" s="44" t="s">
        <v>5</v>
      </c>
      <c r="C23" s="28">
        <v>12758</v>
      </c>
      <c r="D23" s="28">
        <v>32341</v>
      </c>
      <c r="E23" s="28">
        <v>104780</v>
      </c>
      <c r="F23" s="28">
        <v>15500</v>
      </c>
      <c r="G23" s="28">
        <v>7403</v>
      </c>
      <c r="H23" s="28">
        <v>6584</v>
      </c>
      <c r="I23" s="28">
        <v>11686</v>
      </c>
      <c r="J23" s="28">
        <v>11761</v>
      </c>
      <c r="K23" s="28">
        <v>1939</v>
      </c>
      <c r="L23" s="28">
        <v>20719</v>
      </c>
      <c r="M23" s="28">
        <v>2066</v>
      </c>
      <c r="N23" s="28">
        <v>1601</v>
      </c>
      <c r="O23" s="28">
        <v>939</v>
      </c>
      <c r="P23" s="28">
        <v>12584</v>
      </c>
      <c r="Q23" s="28">
        <v>6040</v>
      </c>
      <c r="R23" s="28">
        <v>11068</v>
      </c>
      <c r="S23" s="45">
        <v>606</v>
      </c>
      <c r="T23" s="101">
        <f>+SUM(C23:S23)</f>
        <v>260375</v>
      </c>
    </row>
    <row r="24" spans="2:20" ht="13.5" thickBot="1" x14ac:dyDescent="0.25">
      <c r="B24" s="46" t="s">
        <v>6</v>
      </c>
      <c r="C24" s="47">
        <v>10</v>
      </c>
      <c r="D24" s="47">
        <v>20</v>
      </c>
      <c r="E24" s="47">
        <v>60</v>
      </c>
      <c r="F24" s="47">
        <v>7</v>
      </c>
      <c r="G24" s="47">
        <v>5</v>
      </c>
      <c r="H24" s="47">
        <v>4</v>
      </c>
      <c r="I24" s="47">
        <v>9</v>
      </c>
      <c r="J24" s="47">
        <v>6</v>
      </c>
      <c r="K24" s="47">
        <v>7</v>
      </c>
      <c r="L24" s="47">
        <v>8</v>
      </c>
      <c r="M24" s="47">
        <v>2</v>
      </c>
      <c r="N24" s="47">
        <v>2</v>
      </c>
      <c r="O24" s="47">
        <v>1</v>
      </c>
      <c r="P24" s="47">
        <v>11</v>
      </c>
      <c r="Q24" s="47">
        <v>6</v>
      </c>
      <c r="R24" s="47">
        <v>8</v>
      </c>
      <c r="S24" s="48">
        <v>2</v>
      </c>
      <c r="T24" s="101">
        <f>+SUM(C24:S24)</f>
        <v>168</v>
      </c>
    </row>
    <row r="26" spans="2:20" ht="13.5" thickBot="1" x14ac:dyDescent="0.25"/>
    <row r="27" spans="2:20" ht="13.5" thickBot="1" x14ac:dyDescent="0.25">
      <c r="B27" s="162" t="s">
        <v>356</v>
      </c>
      <c r="C27" s="163"/>
      <c r="D27" s="163"/>
      <c r="E27" s="163"/>
      <c r="F27" s="163"/>
      <c r="G27" s="163"/>
      <c r="H27" s="163"/>
      <c r="I27" s="163"/>
      <c r="J27" s="163"/>
      <c r="K27" s="163"/>
      <c r="L27" s="163"/>
      <c r="M27" s="163"/>
      <c r="N27" s="163"/>
      <c r="O27" s="163"/>
      <c r="P27" s="163"/>
      <c r="Q27" s="163"/>
      <c r="R27" s="163"/>
      <c r="S27" s="164"/>
    </row>
    <row r="28" spans="2:20" ht="15" x14ac:dyDescent="0.25">
      <c r="B28" s="29" t="s">
        <v>357</v>
      </c>
      <c r="C28" s="31">
        <f>+C9/C$22</f>
        <v>8.9373015762461636E-2</v>
      </c>
      <c r="D28" s="31">
        <f t="shared" ref="D28:R28" si="3">+D9/D$22</f>
        <v>8.1064551092855319E-2</v>
      </c>
      <c r="E28" s="31">
        <f t="shared" si="3"/>
        <v>7.8278878632230792E-2</v>
      </c>
      <c r="F28" s="31">
        <f t="shared" si="3"/>
        <v>7.2428128590858093E-2</v>
      </c>
      <c r="G28" s="31">
        <f t="shared" si="3"/>
        <v>9.1006120547095823E-2</v>
      </c>
      <c r="H28" s="31">
        <f t="shared" si="3"/>
        <v>0.1448121032127426</v>
      </c>
      <c r="I28" s="31">
        <f t="shared" si="3"/>
        <v>0.12303757231687164</v>
      </c>
      <c r="J28" s="31">
        <f t="shared" si="3"/>
        <v>0.25403062790732783</v>
      </c>
      <c r="K28" s="31">
        <f t="shared" si="3"/>
        <v>8.7999722638741867E-2</v>
      </c>
      <c r="L28" s="31">
        <f t="shared" si="3"/>
        <v>9.1337868192236729E-2</v>
      </c>
      <c r="M28" s="31">
        <f t="shared" si="3"/>
        <v>0.12613191320908942</v>
      </c>
      <c r="N28" s="31">
        <f t="shared" si="3"/>
        <v>8.6670511049717847E-2</v>
      </c>
      <c r="O28" s="31">
        <f t="shared" si="3"/>
        <v>9.038664748618902E-2</v>
      </c>
      <c r="P28" s="31">
        <f t="shared" si="3"/>
        <v>0.17000020894565379</v>
      </c>
      <c r="Q28" s="31">
        <f t="shared" si="3"/>
        <v>0.13078927264027218</v>
      </c>
      <c r="R28" s="31">
        <f t="shared" si="3"/>
        <v>0.18177993316684229</v>
      </c>
      <c r="S28" s="31">
        <f t="shared" ref="S28" si="4">+S9/S$22</f>
        <v>8.7764388992573369E-2</v>
      </c>
    </row>
    <row r="29" spans="2:20" ht="15" x14ac:dyDescent="0.25">
      <c r="B29" s="30" t="s">
        <v>358</v>
      </c>
      <c r="C29" s="31">
        <f t="shared" ref="C29:R29" si="5">+C10/C$22</f>
        <v>6.0585610189013176E-3</v>
      </c>
      <c r="D29" s="31">
        <f t="shared" si="5"/>
        <v>4.626931321648241E-3</v>
      </c>
      <c r="E29" s="31">
        <f t="shared" si="5"/>
        <v>4.7975990232814771E-3</v>
      </c>
      <c r="F29" s="31">
        <f t="shared" si="5"/>
        <v>5.6474188955070717E-3</v>
      </c>
      <c r="G29" s="31">
        <f t="shared" si="5"/>
        <v>1.0868543704388662E-2</v>
      </c>
      <c r="H29" s="31">
        <f t="shared" si="5"/>
        <v>7.8241772735771677E-3</v>
      </c>
      <c r="I29" s="31">
        <f t="shared" si="5"/>
        <v>5.1778913901338016E-3</v>
      </c>
      <c r="J29" s="31">
        <f t="shared" si="5"/>
        <v>2.5533460935634647E-2</v>
      </c>
      <c r="K29" s="31">
        <f t="shared" si="5"/>
        <v>3.0853184552963726E-4</v>
      </c>
      <c r="L29" s="31">
        <f t="shared" si="5"/>
        <v>1.6263748846290626E-3</v>
      </c>
      <c r="M29" s="31">
        <f t="shared" si="5"/>
        <v>3.3443757773726449E-2</v>
      </c>
      <c r="N29" s="31">
        <f t="shared" si="5"/>
        <v>1.1338988681737756E-2</v>
      </c>
      <c r="O29" s="31">
        <f t="shared" si="5"/>
        <v>9.122653114068912E-3</v>
      </c>
      <c r="P29" s="31">
        <f t="shared" si="5"/>
        <v>1.6812577313343648E-2</v>
      </c>
      <c r="Q29" s="31">
        <f t="shared" si="5"/>
        <v>1.9233424081221504E-2</v>
      </c>
      <c r="R29" s="31">
        <f t="shared" si="5"/>
        <v>1.1349266394501891E-2</v>
      </c>
      <c r="S29" s="31">
        <f t="shared" ref="S29" si="6">+S10/S$22</f>
        <v>1.0551592866851082E-2</v>
      </c>
    </row>
    <row r="30" spans="2:20" ht="15" x14ac:dyDescent="0.25">
      <c r="B30" s="30" t="s">
        <v>359</v>
      </c>
      <c r="C30" s="31">
        <f t="shared" ref="C30:R30" si="7">+C11/C$22</f>
        <v>0.10277101040411912</v>
      </c>
      <c r="D30" s="31">
        <f t="shared" si="7"/>
        <v>0.10980577799451741</v>
      </c>
      <c r="E30" s="31">
        <f t="shared" si="7"/>
        <v>0.11347472528372513</v>
      </c>
      <c r="F30" s="31">
        <f t="shared" si="7"/>
        <v>0.10031618736222594</v>
      </c>
      <c r="G30" s="31">
        <f t="shared" si="7"/>
        <v>0.12100512445718058</v>
      </c>
      <c r="H30" s="31">
        <f t="shared" si="7"/>
        <v>3.3766939862761212E-2</v>
      </c>
      <c r="I30" s="31">
        <f t="shared" si="7"/>
        <v>9.1748861322002453E-2</v>
      </c>
      <c r="J30" s="31">
        <f t="shared" si="7"/>
        <v>0.13843689417564273</v>
      </c>
      <c r="K30" s="31">
        <f t="shared" si="7"/>
        <v>0.15584889486703438</v>
      </c>
      <c r="L30" s="31">
        <f t="shared" si="7"/>
        <v>0.11617748196522568</v>
      </c>
      <c r="M30" s="31">
        <f t="shared" si="7"/>
        <v>3.6432984475891793E-2</v>
      </c>
      <c r="N30" s="31">
        <f t="shared" si="7"/>
        <v>3.2841468702779375E-2</v>
      </c>
      <c r="O30" s="31">
        <f t="shared" si="7"/>
        <v>3.7206980217125436E-2</v>
      </c>
      <c r="P30" s="31">
        <f t="shared" si="7"/>
        <v>9.2643557400086465E-2</v>
      </c>
      <c r="Q30" s="31">
        <f t="shared" si="7"/>
        <v>3.9161789016424704E-2</v>
      </c>
      <c r="R30" s="31">
        <f t="shared" si="7"/>
        <v>3.841201519914602E-2</v>
      </c>
      <c r="S30" s="31">
        <f t="shared" ref="S30" si="8">+S11/S$22</f>
        <v>3.4113621358007322E-2</v>
      </c>
    </row>
    <row r="31" spans="2:20" ht="15" x14ac:dyDescent="0.25">
      <c r="B31" s="30" t="s">
        <v>360</v>
      </c>
      <c r="C31" s="31">
        <f t="shared" ref="C31:R31" si="9">+C12/C$22</f>
        <v>0.20443129989537961</v>
      </c>
      <c r="D31" s="31">
        <f t="shared" si="9"/>
        <v>0.11828817284819661</v>
      </c>
      <c r="E31" s="31">
        <f t="shared" si="9"/>
        <v>0.16542363154945489</v>
      </c>
      <c r="F31" s="31">
        <f t="shared" si="9"/>
        <v>0.13123244181481278</v>
      </c>
      <c r="G31" s="31">
        <f t="shared" si="9"/>
        <v>0.12300910766529255</v>
      </c>
      <c r="H31" s="31">
        <f t="shared" si="9"/>
        <v>0.17068629511847927</v>
      </c>
      <c r="I31" s="31">
        <f t="shared" si="9"/>
        <v>0.16376542692310814</v>
      </c>
      <c r="J31" s="31">
        <f t="shared" si="9"/>
        <v>6.1337313496263916E-2</v>
      </c>
      <c r="K31" s="31">
        <f t="shared" si="9"/>
        <v>9.2195706906737521E-2</v>
      </c>
      <c r="L31" s="31">
        <f t="shared" si="9"/>
        <v>0.12438284127284832</v>
      </c>
      <c r="M31" s="31">
        <f t="shared" si="9"/>
        <v>0.18613883031818038</v>
      </c>
      <c r="N31" s="31">
        <f t="shared" si="9"/>
        <v>0.29422754151304192</v>
      </c>
      <c r="O31" s="31">
        <f t="shared" si="9"/>
        <v>0.24042457229950631</v>
      </c>
      <c r="P31" s="31">
        <f t="shared" si="9"/>
        <v>0.36082392333848395</v>
      </c>
      <c r="Q31" s="31">
        <f t="shared" si="9"/>
        <v>0.15911747191280715</v>
      </c>
      <c r="R31" s="31">
        <f t="shared" si="9"/>
        <v>0.13703125598971422</v>
      </c>
      <c r="S31" s="31">
        <f t="shared" ref="S31" si="10">+S12/S$22</f>
        <v>0.29503700943365591</v>
      </c>
    </row>
    <row r="32" spans="2:20" ht="15" x14ac:dyDescent="0.25">
      <c r="B32" s="30" t="s">
        <v>361</v>
      </c>
      <c r="C32" s="31">
        <f t="shared" ref="C32:R32" si="11">+C13/C$22</f>
        <v>2.1738299001182081E-2</v>
      </c>
      <c r="D32" s="31">
        <f t="shared" si="11"/>
        <v>2.233712893283844E-2</v>
      </c>
      <c r="E32" s="31">
        <f t="shared" si="11"/>
        <v>1.904541114322052E-2</v>
      </c>
      <c r="F32" s="31">
        <f t="shared" si="11"/>
        <v>2.4245808991466753E-2</v>
      </c>
      <c r="G32" s="31">
        <f t="shared" si="11"/>
        <v>4.6429721378232744E-2</v>
      </c>
      <c r="H32" s="31">
        <f t="shared" si="11"/>
        <v>1.6975740591483972E-2</v>
      </c>
      <c r="I32" s="31">
        <f t="shared" si="11"/>
        <v>2.2127137049769156E-2</v>
      </c>
      <c r="J32" s="31">
        <f t="shared" si="11"/>
        <v>2.7408912813854411E-2</v>
      </c>
      <c r="K32" s="31">
        <f t="shared" si="11"/>
        <v>5.0509210474521872E-2</v>
      </c>
      <c r="L32" s="31">
        <f t="shared" si="11"/>
        <v>4.3872364508351337E-2</v>
      </c>
      <c r="M32" s="31">
        <f t="shared" si="11"/>
        <v>1.09629319514457E-2</v>
      </c>
      <c r="N32" s="31">
        <f t="shared" si="11"/>
        <v>5.339712736712833E-3</v>
      </c>
      <c r="O32" s="31">
        <f t="shared" si="11"/>
        <v>6.3131091881110423E-3</v>
      </c>
      <c r="P32" s="31">
        <f t="shared" si="11"/>
        <v>1.8342298820082974E-2</v>
      </c>
      <c r="Q32" s="31">
        <f t="shared" si="11"/>
        <v>1.2432889655325716E-2</v>
      </c>
      <c r="R32" s="31">
        <f t="shared" si="11"/>
        <v>1.3355578127509801E-2</v>
      </c>
      <c r="S32" s="31">
        <f t="shared" ref="S32" si="12">+S13/S$22</f>
        <v>5.0169546037199626E-3</v>
      </c>
    </row>
    <row r="33" spans="2:19" ht="15" x14ac:dyDescent="0.25">
      <c r="B33" s="30" t="s">
        <v>362</v>
      </c>
      <c r="C33" s="31">
        <f t="shared" ref="C33:R33" si="13">+C14/C$22</f>
        <v>0.19707506493868307</v>
      </c>
      <c r="D33" s="31">
        <f t="shared" si="13"/>
        <v>0.18167706757482335</v>
      </c>
      <c r="E33" s="31">
        <f t="shared" si="13"/>
        <v>0.21159825675869684</v>
      </c>
      <c r="F33" s="31">
        <f t="shared" si="13"/>
        <v>0.16070756779447451</v>
      </c>
      <c r="G33" s="31">
        <f t="shared" si="13"/>
        <v>0.25437142408038732</v>
      </c>
      <c r="H33" s="31">
        <f t="shared" si="13"/>
        <v>0.17152019706390076</v>
      </c>
      <c r="I33" s="31">
        <f t="shared" si="13"/>
        <v>8.4813338625526397E-2</v>
      </c>
      <c r="J33" s="31">
        <f t="shared" si="13"/>
        <v>0.26482817584066826</v>
      </c>
      <c r="K33" s="31">
        <f t="shared" si="13"/>
        <v>0.18082413134097305</v>
      </c>
      <c r="L33" s="31">
        <f t="shared" si="13"/>
        <v>0.23558551583108919</v>
      </c>
      <c r="M33" s="31">
        <f t="shared" si="13"/>
        <v>0.21750192344756153</v>
      </c>
      <c r="N33" s="31">
        <f t="shared" si="13"/>
        <v>0.27846320145180986</v>
      </c>
      <c r="O33" s="31">
        <f t="shared" si="13"/>
        <v>0.25574561074396557</v>
      </c>
      <c r="P33" s="31">
        <f t="shared" si="13"/>
        <v>2.4602476291341671E-2</v>
      </c>
      <c r="Q33" s="31">
        <f t="shared" si="13"/>
        <v>0.16976006991526169</v>
      </c>
      <c r="R33" s="31">
        <f t="shared" si="13"/>
        <v>0.13983976316537713</v>
      </c>
      <c r="S33" s="31">
        <f t="shared" ref="S33" si="14">+S14/S$22</f>
        <v>0.17438919358554691</v>
      </c>
    </row>
    <row r="34" spans="2:19" ht="15" x14ac:dyDescent="0.25">
      <c r="B34" s="30" t="s">
        <v>363</v>
      </c>
      <c r="C34" s="31">
        <f t="shared" ref="C34:R34" si="15">+C15/C$22</f>
        <v>0</v>
      </c>
      <c r="D34" s="31">
        <f t="shared" si="15"/>
        <v>4.5470833837409713E-2</v>
      </c>
      <c r="E34" s="31">
        <f t="shared" si="15"/>
        <v>9.5739733202554952E-3</v>
      </c>
      <c r="F34" s="31">
        <f t="shared" si="15"/>
        <v>3.6682179658742403E-2</v>
      </c>
      <c r="G34" s="31">
        <f t="shared" si="15"/>
        <v>5.8376498829034573E-3</v>
      </c>
      <c r="H34" s="31">
        <f t="shared" si="15"/>
        <v>0</v>
      </c>
      <c r="I34" s="31">
        <f t="shared" si="15"/>
        <v>3.5117549570358668E-2</v>
      </c>
      <c r="J34" s="31">
        <f t="shared" si="15"/>
        <v>8.0984405343639924E-3</v>
      </c>
      <c r="K34" s="31">
        <f t="shared" si="15"/>
        <v>0</v>
      </c>
      <c r="L34" s="31">
        <f t="shared" si="15"/>
        <v>2.9662879312706277E-2</v>
      </c>
      <c r="M34" s="31">
        <f t="shared" si="15"/>
        <v>8.3196713421692062E-2</v>
      </c>
      <c r="N34" s="31">
        <f t="shared" si="15"/>
        <v>7.9287274335557087E-2</v>
      </c>
      <c r="O34" s="31">
        <f t="shared" si="15"/>
        <v>7.1006435953467908E-2</v>
      </c>
      <c r="P34" s="31">
        <f t="shared" si="15"/>
        <v>6.5447209512384349E-2</v>
      </c>
      <c r="Q34" s="31">
        <f t="shared" si="15"/>
        <v>0.12739704872424537</v>
      </c>
      <c r="R34" s="31">
        <f t="shared" si="15"/>
        <v>0.13379566381731675</v>
      </c>
      <c r="S34" s="31">
        <f t="shared" ref="S34" si="16">+S15/S$22</f>
        <v>0.23550091460538991</v>
      </c>
    </row>
    <row r="35" spans="2:19" ht="15.75" thickBot="1" x14ac:dyDescent="0.3">
      <c r="B35" s="30" t="s">
        <v>364</v>
      </c>
      <c r="C35" s="31">
        <f t="shared" ref="C35:R35" si="17">+C16/C$22</f>
        <v>0.10287902770741583</v>
      </c>
      <c r="D35" s="31">
        <f t="shared" si="17"/>
        <v>7.8175458663786779E-2</v>
      </c>
      <c r="E35" s="31">
        <f t="shared" si="17"/>
        <v>0.16904920807849977</v>
      </c>
      <c r="F35" s="31">
        <f t="shared" si="17"/>
        <v>0.20918921836906915</v>
      </c>
      <c r="G35" s="31">
        <f t="shared" si="17"/>
        <v>0.17246801076749527</v>
      </c>
      <c r="H35" s="31">
        <f t="shared" si="17"/>
        <v>0.19309223431389411</v>
      </c>
      <c r="I35" s="31">
        <f t="shared" si="17"/>
        <v>0.14786813987076952</v>
      </c>
      <c r="J35" s="31">
        <f t="shared" si="17"/>
        <v>7.6848513925258155E-2</v>
      </c>
      <c r="K35" s="31">
        <f t="shared" si="17"/>
        <v>0.16138497023724344</v>
      </c>
      <c r="L35" s="31">
        <f t="shared" si="17"/>
        <v>0.18136205326706573</v>
      </c>
      <c r="M35" s="31">
        <f t="shared" si="17"/>
        <v>4.6577413979242921E-2</v>
      </c>
      <c r="N35" s="31">
        <f t="shared" si="17"/>
        <v>0</v>
      </c>
      <c r="O35" s="31">
        <f t="shared" si="17"/>
        <v>0</v>
      </c>
      <c r="P35" s="31">
        <f t="shared" si="17"/>
        <v>0.15531086925165885</v>
      </c>
      <c r="Q35" s="31">
        <f t="shared" si="17"/>
        <v>7.1342581272396927E-2</v>
      </c>
      <c r="R35" s="31">
        <f t="shared" si="17"/>
        <v>1.4286886820829613E-2</v>
      </c>
      <c r="S35" s="31">
        <f t="shared" ref="S35" si="18">+S16/S$22</f>
        <v>0</v>
      </c>
    </row>
    <row r="36" spans="2:19" ht="13.5" thickBot="1" x14ac:dyDescent="0.25">
      <c r="B36" s="26" t="s">
        <v>352</v>
      </c>
      <c r="C36" s="32">
        <f t="shared" ref="C36:R36" si="19">+C17/C$22</f>
        <v>0.7243262787281427</v>
      </c>
      <c r="D36" s="32">
        <f t="shared" si="19"/>
        <v>0.64144592226607589</v>
      </c>
      <c r="E36" s="32">
        <f t="shared" si="19"/>
        <v>0.77124168378936486</v>
      </c>
      <c r="F36" s="32">
        <f t="shared" si="19"/>
        <v>0.74044895147715672</v>
      </c>
      <c r="G36" s="32">
        <f t="shared" si="19"/>
        <v>0.82499570248297638</v>
      </c>
      <c r="H36" s="32">
        <f t="shared" si="19"/>
        <v>0.73867768743683915</v>
      </c>
      <c r="I36" s="32">
        <f t="shared" si="19"/>
        <v>0.67365591706853978</v>
      </c>
      <c r="J36" s="32">
        <f t="shared" si="19"/>
        <v>0.85652233962901392</v>
      </c>
      <c r="K36" s="32">
        <f t="shared" si="19"/>
        <v>0.72907116831078178</v>
      </c>
      <c r="L36" s="32">
        <f t="shared" si="19"/>
        <v>0.82400737923415235</v>
      </c>
      <c r="M36" s="32">
        <f t="shared" si="19"/>
        <v>0.74038646857683021</v>
      </c>
      <c r="N36" s="32">
        <f t="shared" si="19"/>
        <v>0.78816869847135673</v>
      </c>
      <c r="O36" s="32">
        <f t="shared" si="19"/>
        <v>0.71020600900243425</v>
      </c>
      <c r="P36" s="32">
        <f t="shared" si="19"/>
        <v>0.90398312087303567</v>
      </c>
      <c r="Q36" s="32">
        <f t="shared" si="19"/>
        <v>0.72923454721795522</v>
      </c>
      <c r="R36" s="32">
        <f t="shared" si="19"/>
        <v>0.66985036268123777</v>
      </c>
      <c r="S36" s="32">
        <f t="shared" ref="S36" si="20">+S17/S$22</f>
        <v>0.84237367544574449</v>
      </c>
    </row>
    <row r="37" spans="2:19" ht="15" x14ac:dyDescent="0.25">
      <c r="B37" s="30" t="s">
        <v>365</v>
      </c>
      <c r="C37" s="31">
        <f t="shared" ref="C37:R37" si="21">+C18/C$22</f>
        <v>0.18234341095671805</v>
      </c>
      <c r="D37" s="31">
        <f t="shared" si="21"/>
        <v>0.14694872886818977</v>
      </c>
      <c r="E37" s="31">
        <f t="shared" si="21"/>
        <v>9.2667661856985564E-2</v>
      </c>
      <c r="F37" s="31">
        <f t="shared" si="21"/>
        <v>0.10449870595695544</v>
      </c>
      <c r="G37" s="31">
        <f t="shared" si="21"/>
        <v>9.5274944807214379E-2</v>
      </c>
      <c r="H37" s="31">
        <f t="shared" si="21"/>
        <v>0.12533615559774713</v>
      </c>
      <c r="I37" s="31">
        <f t="shared" si="21"/>
        <v>0.20288212654201612</v>
      </c>
      <c r="J37" s="31">
        <f t="shared" si="21"/>
        <v>0.11916178931752899</v>
      </c>
      <c r="K37" s="31">
        <f t="shared" si="21"/>
        <v>9.6300024147032062E-3</v>
      </c>
      <c r="L37" s="31">
        <f t="shared" si="21"/>
        <v>6.3149821896892028E-2</v>
      </c>
      <c r="M37" s="31">
        <f t="shared" si="21"/>
        <v>0.16464511977596177</v>
      </c>
      <c r="N37" s="31">
        <f t="shared" si="21"/>
        <v>9.9409476384236972E-2</v>
      </c>
      <c r="O37" s="31">
        <f t="shared" si="21"/>
        <v>0.10708992830155756</v>
      </c>
      <c r="P37" s="31">
        <f t="shared" si="21"/>
        <v>7.974443093098911E-2</v>
      </c>
      <c r="Q37" s="31">
        <f t="shared" si="21"/>
        <v>0.17342430350898333</v>
      </c>
      <c r="R37" s="31">
        <f t="shared" si="21"/>
        <v>0.1573321392513454</v>
      </c>
      <c r="S37" s="31">
        <f t="shared" ref="S37" si="22">+S18/S$22</f>
        <v>9.71674292243868E-2</v>
      </c>
    </row>
    <row r="38" spans="2:19" ht="15" x14ac:dyDescent="0.25">
      <c r="B38" s="30" t="s">
        <v>366</v>
      </c>
      <c r="C38" s="31">
        <f t="shared" ref="C38:R38" si="23">+C19/C$22</f>
        <v>9.3330310315139262E-2</v>
      </c>
      <c r="D38" s="31">
        <f t="shared" si="23"/>
        <v>0.19915723281073419</v>
      </c>
      <c r="E38" s="31">
        <f t="shared" si="23"/>
        <v>0.12595642529226772</v>
      </c>
      <c r="F38" s="31">
        <f t="shared" si="23"/>
        <v>0.12297506145612898</v>
      </c>
      <c r="G38" s="31">
        <f t="shared" si="23"/>
        <v>7.7219871462817211E-2</v>
      </c>
      <c r="H38" s="31">
        <f t="shared" si="23"/>
        <v>4.6014862976664607E-2</v>
      </c>
      <c r="I38" s="31">
        <f t="shared" si="23"/>
        <v>9.9202840879892465E-2</v>
      </c>
      <c r="J38" s="31">
        <f t="shared" si="23"/>
        <v>2.4315871053457089E-2</v>
      </c>
      <c r="K38" s="31">
        <f t="shared" si="23"/>
        <v>0.25942807858992184</v>
      </c>
      <c r="L38" s="31">
        <f t="shared" si="23"/>
        <v>7.1812556691534246E-2</v>
      </c>
      <c r="M38" s="31">
        <f t="shared" si="23"/>
        <v>1.7232364193095769E-2</v>
      </c>
      <c r="N38" s="31">
        <f t="shared" si="23"/>
        <v>5.5094468447809929E-2</v>
      </c>
      <c r="O38" s="31">
        <f t="shared" si="23"/>
        <v>6.0323562796719764E-2</v>
      </c>
      <c r="P38" s="31">
        <f t="shared" si="23"/>
        <v>1.6272448195975193E-2</v>
      </c>
      <c r="Q38" s="31">
        <f t="shared" si="23"/>
        <v>1.4651377187923004E-2</v>
      </c>
      <c r="R38" s="31">
        <f t="shared" si="23"/>
        <v>5.9878210222241768E-2</v>
      </c>
      <c r="S38" s="31">
        <f t="shared" ref="S38" si="24">+S19/S$22</f>
        <v>5.5509357116681382E-2</v>
      </c>
    </row>
    <row r="39" spans="2:19" ht="15.75" thickBot="1" x14ac:dyDescent="0.3">
      <c r="B39" s="30" t="s">
        <v>367</v>
      </c>
      <c r="C39" s="31">
        <f t="shared" ref="C39:R39" si="25">+C20/C$22</f>
        <v>0</v>
      </c>
      <c r="D39" s="31">
        <f t="shared" si="25"/>
        <v>1.2448116055000187E-2</v>
      </c>
      <c r="E39" s="31">
        <f t="shared" si="25"/>
        <v>1.0134229061381787E-2</v>
      </c>
      <c r="F39" s="31">
        <f t="shared" si="25"/>
        <v>3.2077281109758896E-2</v>
      </c>
      <c r="G39" s="31">
        <f t="shared" si="25"/>
        <v>2.5094812469919781E-3</v>
      </c>
      <c r="H39" s="31">
        <f t="shared" si="25"/>
        <v>8.997129398874916E-2</v>
      </c>
      <c r="I39" s="31">
        <f t="shared" si="25"/>
        <v>2.4259115509551642E-2</v>
      </c>
      <c r="J39" s="31">
        <f t="shared" si="25"/>
        <v>0</v>
      </c>
      <c r="K39" s="31">
        <f t="shared" si="25"/>
        <v>1.8707506845931816E-3</v>
      </c>
      <c r="L39" s="31">
        <f t="shared" si="25"/>
        <v>4.1030242177421399E-2</v>
      </c>
      <c r="M39" s="31">
        <f t="shared" si="25"/>
        <v>7.7736047454112195E-2</v>
      </c>
      <c r="N39" s="31">
        <f t="shared" si="25"/>
        <v>5.7327356696596388E-2</v>
      </c>
      <c r="O39" s="31">
        <f t="shared" si="25"/>
        <v>0.12238049989928845</v>
      </c>
      <c r="P39" s="31">
        <f t="shared" si="25"/>
        <v>0</v>
      </c>
      <c r="Q39" s="31">
        <f t="shared" si="25"/>
        <v>8.2689772085138447E-2</v>
      </c>
      <c r="R39" s="31">
        <f t="shared" si="25"/>
        <v>0.11293928784517511</v>
      </c>
      <c r="S39" s="31">
        <f t="shared" ref="S39" si="26">+S20/S$22</f>
        <v>4.9495382131873262E-3</v>
      </c>
    </row>
    <row r="40" spans="2:19" ht="13.5" thickBot="1" x14ac:dyDescent="0.25">
      <c r="B40" s="26" t="s">
        <v>353</v>
      </c>
      <c r="C40" s="32">
        <f t="shared" ref="C40:R40" si="27">+C21/C$22</f>
        <v>0.2756737212718573</v>
      </c>
      <c r="D40" s="32">
        <f t="shared" si="27"/>
        <v>0.35855407773392417</v>
      </c>
      <c r="E40" s="32">
        <f t="shared" si="27"/>
        <v>0.22875831621063505</v>
      </c>
      <c r="F40" s="32">
        <f t="shared" si="27"/>
        <v>0.25955104852284333</v>
      </c>
      <c r="G40" s="32">
        <f t="shared" si="27"/>
        <v>0.17500429751702357</v>
      </c>
      <c r="H40" s="32">
        <f t="shared" si="27"/>
        <v>0.26132231256316091</v>
      </c>
      <c r="I40" s="32">
        <f t="shared" si="27"/>
        <v>0.32634408293146022</v>
      </c>
      <c r="J40" s="32">
        <f t="shared" si="27"/>
        <v>0.14347766037098608</v>
      </c>
      <c r="K40" s="32">
        <f t="shared" si="27"/>
        <v>0.27092883168921822</v>
      </c>
      <c r="L40" s="32">
        <f t="shared" si="27"/>
        <v>0.17599262076584768</v>
      </c>
      <c r="M40" s="32">
        <f t="shared" si="27"/>
        <v>0.25961353142316973</v>
      </c>
      <c r="N40" s="32">
        <f t="shared" si="27"/>
        <v>0.2118313015286433</v>
      </c>
      <c r="O40" s="32">
        <f t="shared" si="27"/>
        <v>0.28979399099756575</v>
      </c>
      <c r="P40" s="32">
        <f t="shared" si="27"/>
        <v>9.6016879126964313E-2</v>
      </c>
      <c r="Q40" s="32">
        <f t="shared" si="27"/>
        <v>0.27076545278204478</v>
      </c>
      <c r="R40" s="32">
        <f t="shared" si="27"/>
        <v>0.33014963731876229</v>
      </c>
      <c r="S40" s="32">
        <f t="shared" ref="S40" si="28">+S21/S$22</f>
        <v>0.15762632455425551</v>
      </c>
    </row>
    <row r="41" spans="2:19" ht="13.5" thickBot="1" x14ac:dyDescent="0.25">
      <c r="B41" s="34" t="s">
        <v>4</v>
      </c>
      <c r="C41" s="33">
        <f t="shared" ref="C41:R41" si="29">+C22/C$22</f>
        <v>1</v>
      </c>
      <c r="D41" s="33">
        <f t="shared" si="29"/>
        <v>1</v>
      </c>
      <c r="E41" s="33">
        <f t="shared" si="29"/>
        <v>1</v>
      </c>
      <c r="F41" s="33">
        <f t="shared" si="29"/>
        <v>1</v>
      </c>
      <c r="G41" s="33">
        <f t="shared" si="29"/>
        <v>1</v>
      </c>
      <c r="H41" s="33">
        <f t="shared" si="29"/>
        <v>1</v>
      </c>
      <c r="I41" s="33">
        <f t="shared" si="29"/>
        <v>1</v>
      </c>
      <c r="J41" s="33">
        <f t="shared" si="29"/>
        <v>1</v>
      </c>
      <c r="K41" s="33">
        <f t="shared" si="29"/>
        <v>1</v>
      </c>
      <c r="L41" s="33">
        <f t="shared" si="29"/>
        <v>1</v>
      </c>
      <c r="M41" s="33">
        <f t="shared" si="29"/>
        <v>1</v>
      </c>
      <c r="N41" s="33">
        <f t="shared" si="29"/>
        <v>1</v>
      </c>
      <c r="O41" s="33">
        <f t="shared" si="29"/>
        <v>1</v>
      </c>
      <c r="P41" s="33">
        <f t="shared" si="29"/>
        <v>1</v>
      </c>
      <c r="Q41" s="33">
        <f t="shared" si="29"/>
        <v>1</v>
      </c>
      <c r="R41" s="33">
        <f t="shared" si="29"/>
        <v>1</v>
      </c>
      <c r="S41" s="33">
        <f t="shared" ref="S41" si="30">+S22/S$22</f>
        <v>1</v>
      </c>
    </row>
  </sheetData>
  <mergeCells count="3">
    <mergeCell ref="B5:S5"/>
    <mergeCell ref="B6:S6"/>
    <mergeCell ref="B27:S2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41"/>
  <sheetViews>
    <sheetView workbookViewId="0">
      <selection activeCell="L2" sqref="L2"/>
    </sheetView>
  </sheetViews>
  <sheetFormatPr baseColWidth="10" defaultRowHeight="12.75" x14ac:dyDescent="0.2"/>
  <cols>
    <col min="2" max="2" width="30.7109375" bestFit="1" customWidth="1"/>
    <col min="3" max="3" width="15.85546875" bestFit="1" customWidth="1"/>
    <col min="4" max="5" width="14.7109375" bestFit="1" customWidth="1"/>
    <col min="6" max="7" width="15.85546875" bestFit="1" customWidth="1"/>
    <col min="8" max="8" width="14.7109375" bestFit="1" customWidth="1"/>
  </cols>
  <sheetData>
    <row r="4" spans="2:8" ht="13.5" thickBot="1" x14ac:dyDescent="0.25"/>
    <row r="5" spans="2:8" ht="15.75" thickBot="1" x14ac:dyDescent="0.25">
      <c r="B5" s="156" t="s">
        <v>368</v>
      </c>
      <c r="C5" s="157"/>
      <c r="D5" s="157"/>
      <c r="E5" s="157"/>
      <c r="F5" s="157"/>
      <c r="G5" s="157"/>
      <c r="H5" s="158"/>
    </row>
    <row r="6" spans="2:8" ht="20.25" customHeight="1" thickBot="1" x14ac:dyDescent="0.25">
      <c r="B6" s="159" t="s">
        <v>355</v>
      </c>
      <c r="C6" s="160"/>
      <c r="D6" s="160"/>
      <c r="E6" s="160"/>
      <c r="F6" s="160"/>
      <c r="G6" s="160"/>
      <c r="H6" s="161"/>
    </row>
    <row r="7" spans="2:8" ht="13.5" customHeight="1" x14ac:dyDescent="0.2">
      <c r="B7" s="63" t="s">
        <v>349</v>
      </c>
      <c r="C7" s="25" t="s">
        <v>321</v>
      </c>
      <c r="D7" s="25" t="s">
        <v>284</v>
      </c>
      <c r="E7" s="25" t="s">
        <v>284</v>
      </c>
      <c r="F7" s="25" t="s">
        <v>287</v>
      </c>
      <c r="G7" s="25" t="s">
        <v>287</v>
      </c>
      <c r="H7" s="64" t="s">
        <v>218</v>
      </c>
    </row>
    <row r="8" spans="2:8" ht="13.5" customHeight="1" x14ac:dyDescent="0.2">
      <c r="B8" s="40" t="s">
        <v>348</v>
      </c>
      <c r="C8" s="22" t="s">
        <v>250</v>
      </c>
      <c r="D8" s="22" t="s">
        <v>286</v>
      </c>
      <c r="E8" s="22" t="s">
        <v>233</v>
      </c>
      <c r="F8" s="22" t="s">
        <v>227</v>
      </c>
      <c r="G8" s="22" t="s">
        <v>289</v>
      </c>
      <c r="H8" s="65" t="s">
        <v>215</v>
      </c>
    </row>
    <row r="9" spans="2:8" ht="13.5" customHeight="1" x14ac:dyDescent="0.2">
      <c r="B9" s="42" t="s">
        <v>335</v>
      </c>
      <c r="C9" s="49">
        <v>1326984</v>
      </c>
      <c r="D9" s="49">
        <v>1011770</v>
      </c>
      <c r="E9" s="49">
        <v>661650</v>
      </c>
      <c r="F9" s="49">
        <v>1539849</v>
      </c>
      <c r="G9" s="49">
        <v>2154665</v>
      </c>
      <c r="H9" s="50">
        <v>649855</v>
      </c>
    </row>
    <row r="10" spans="2:8" ht="13.5" customHeight="1" x14ac:dyDescent="0.2">
      <c r="B10" s="42" t="s">
        <v>336</v>
      </c>
      <c r="C10" s="49">
        <v>58772</v>
      </c>
      <c r="D10" s="49">
        <v>100870</v>
      </c>
      <c r="E10" s="49">
        <v>65964</v>
      </c>
      <c r="F10" s="49">
        <v>287913</v>
      </c>
      <c r="G10" s="49">
        <v>473662</v>
      </c>
      <c r="H10" s="50">
        <v>150474</v>
      </c>
    </row>
    <row r="11" spans="2:8" ht="13.5" customHeight="1" x14ac:dyDescent="0.2">
      <c r="B11" s="42" t="s">
        <v>337</v>
      </c>
      <c r="C11" s="49">
        <v>3274539</v>
      </c>
      <c r="D11" s="49">
        <v>1335263</v>
      </c>
      <c r="E11" s="49">
        <v>873200</v>
      </c>
      <c r="F11" s="49">
        <v>3455828</v>
      </c>
      <c r="G11" s="49">
        <v>4021400</v>
      </c>
      <c r="H11" s="50">
        <v>101922</v>
      </c>
    </row>
    <row r="12" spans="2:8" ht="13.5" customHeight="1" x14ac:dyDescent="0.2">
      <c r="B12" s="42" t="s">
        <v>338</v>
      </c>
      <c r="C12" s="49">
        <v>1245459</v>
      </c>
      <c r="D12" s="49">
        <v>1476907</v>
      </c>
      <c r="E12" s="49">
        <v>965828</v>
      </c>
      <c r="F12" s="49">
        <v>450721</v>
      </c>
      <c r="G12" s="49">
        <v>1299290</v>
      </c>
      <c r="H12" s="50">
        <v>534116</v>
      </c>
    </row>
    <row r="13" spans="2:8" x14ac:dyDescent="0.2">
      <c r="B13" s="42" t="s">
        <v>339</v>
      </c>
      <c r="C13" s="49">
        <v>0</v>
      </c>
      <c r="D13" s="49">
        <v>0</v>
      </c>
      <c r="E13" s="49">
        <v>0</v>
      </c>
      <c r="F13" s="49">
        <v>0</v>
      </c>
      <c r="G13" s="49">
        <v>0</v>
      </c>
      <c r="H13" s="50">
        <v>0</v>
      </c>
    </row>
    <row r="14" spans="2:8" x14ac:dyDescent="0.2">
      <c r="B14" s="42" t="s">
        <v>340</v>
      </c>
      <c r="C14" s="49">
        <v>7582128</v>
      </c>
      <c r="D14" s="49">
        <v>4219074</v>
      </c>
      <c r="E14" s="49">
        <v>2759077</v>
      </c>
      <c r="F14" s="49">
        <v>2346020</v>
      </c>
      <c r="G14" s="49">
        <v>2486490</v>
      </c>
      <c r="H14" s="50">
        <v>948076</v>
      </c>
    </row>
    <row r="15" spans="2:8" x14ac:dyDescent="0.2">
      <c r="B15" s="42" t="s">
        <v>341</v>
      </c>
      <c r="C15" s="49">
        <v>2386431</v>
      </c>
      <c r="D15" s="49">
        <v>67385</v>
      </c>
      <c r="E15" s="49">
        <v>44067</v>
      </c>
      <c r="F15" s="49">
        <v>0</v>
      </c>
      <c r="G15" s="49">
        <v>0</v>
      </c>
      <c r="H15" s="50">
        <v>33355</v>
      </c>
    </row>
    <row r="16" spans="2:8" ht="13.5" thickBot="1" x14ac:dyDescent="0.25">
      <c r="B16" s="42" t="s">
        <v>342</v>
      </c>
      <c r="C16" s="51">
        <v>666715</v>
      </c>
      <c r="D16" s="51">
        <v>88118</v>
      </c>
      <c r="E16" s="51">
        <v>57625</v>
      </c>
      <c r="F16" s="51">
        <v>10527099</v>
      </c>
      <c r="G16" s="51">
        <v>9335352</v>
      </c>
      <c r="H16" s="52">
        <v>0</v>
      </c>
    </row>
    <row r="17" spans="2:8" ht="13.5" thickBot="1" x14ac:dyDescent="0.25">
      <c r="B17" s="26" t="s">
        <v>352</v>
      </c>
      <c r="C17" s="57">
        <f>SUM(C9:C16)</f>
        <v>16541028</v>
      </c>
      <c r="D17" s="57">
        <f t="shared" ref="D17:H17" si="0">SUM(D9:D16)</f>
        <v>8299387</v>
      </c>
      <c r="E17" s="57">
        <f t="shared" si="0"/>
        <v>5427411</v>
      </c>
      <c r="F17" s="57">
        <f t="shared" si="0"/>
        <v>18607430</v>
      </c>
      <c r="G17" s="57">
        <f t="shared" si="0"/>
        <v>19770859</v>
      </c>
      <c r="H17" s="60">
        <f t="shared" si="0"/>
        <v>2417798</v>
      </c>
    </row>
    <row r="18" spans="2:8" x14ac:dyDescent="0.2">
      <c r="B18" s="42" t="s">
        <v>343</v>
      </c>
      <c r="C18" s="58">
        <v>731754</v>
      </c>
      <c r="D18" s="58">
        <v>627118</v>
      </c>
      <c r="E18" s="58">
        <v>410106</v>
      </c>
      <c r="F18" s="58">
        <v>1406512</v>
      </c>
      <c r="G18" s="58">
        <v>2313933</v>
      </c>
      <c r="H18" s="61">
        <v>198176</v>
      </c>
    </row>
    <row r="19" spans="2:8" x14ac:dyDescent="0.2">
      <c r="B19" s="42" t="s">
        <v>344</v>
      </c>
      <c r="C19" s="58">
        <v>1252673</v>
      </c>
      <c r="D19" s="58">
        <v>371371</v>
      </c>
      <c r="E19" s="58">
        <v>242859</v>
      </c>
      <c r="F19" s="58">
        <v>160313</v>
      </c>
      <c r="G19" s="58">
        <v>263739</v>
      </c>
      <c r="H19" s="61">
        <v>0</v>
      </c>
    </row>
    <row r="20" spans="2:8" ht="13.5" thickBot="1" x14ac:dyDescent="0.25">
      <c r="B20" s="42" t="s">
        <v>345</v>
      </c>
      <c r="C20" s="58">
        <v>2163233</v>
      </c>
      <c r="D20" s="58">
        <v>116014</v>
      </c>
      <c r="E20" s="58">
        <v>758683</v>
      </c>
      <c r="F20" s="58">
        <v>665646</v>
      </c>
      <c r="G20" s="58">
        <v>1095092</v>
      </c>
      <c r="H20" s="61">
        <v>35083</v>
      </c>
    </row>
    <row r="21" spans="2:8" ht="13.5" thickBot="1" x14ac:dyDescent="0.25">
      <c r="B21" s="26" t="s">
        <v>353</v>
      </c>
      <c r="C21" s="57">
        <f t="shared" ref="C21:G21" si="1">SUM(C18:C20)</f>
        <v>4147660</v>
      </c>
      <c r="D21" s="57">
        <f t="shared" si="1"/>
        <v>1114503</v>
      </c>
      <c r="E21" s="57">
        <f t="shared" si="1"/>
        <v>1411648</v>
      </c>
      <c r="F21" s="57">
        <f t="shared" si="1"/>
        <v>2232471</v>
      </c>
      <c r="G21" s="57">
        <f t="shared" si="1"/>
        <v>3672764</v>
      </c>
      <c r="H21" s="60">
        <f>SUM(H18:H20)</f>
        <v>233259</v>
      </c>
    </row>
    <row r="22" spans="2:8" ht="13.5" thickBot="1" x14ac:dyDescent="0.25">
      <c r="B22" s="34" t="s">
        <v>4</v>
      </c>
      <c r="C22" s="59">
        <v>20688688</v>
      </c>
      <c r="D22" s="59">
        <v>9413890</v>
      </c>
      <c r="E22" s="59">
        <v>6839059</v>
      </c>
      <c r="F22" s="59">
        <v>20839901</v>
      </c>
      <c r="G22" s="59">
        <v>23443623</v>
      </c>
      <c r="H22" s="62">
        <v>2651057</v>
      </c>
    </row>
    <row r="23" spans="2:8" x14ac:dyDescent="0.2">
      <c r="B23" s="44" t="s">
        <v>5</v>
      </c>
      <c r="C23" s="53">
        <v>11179</v>
      </c>
      <c r="D23" s="53">
        <v>1043</v>
      </c>
      <c r="E23" s="53">
        <v>455</v>
      </c>
      <c r="F23" s="53">
        <v>3149</v>
      </c>
      <c r="G23" s="53">
        <v>2029</v>
      </c>
      <c r="H23" s="54">
        <v>840</v>
      </c>
    </row>
    <row r="24" spans="2:8" ht="13.5" thickBot="1" x14ac:dyDescent="0.25">
      <c r="B24" s="46" t="s">
        <v>6</v>
      </c>
      <c r="C24" s="55">
        <v>5</v>
      </c>
      <c r="D24" s="55">
        <v>2</v>
      </c>
      <c r="E24" s="55">
        <v>1</v>
      </c>
      <c r="F24" s="55">
        <v>2</v>
      </c>
      <c r="G24" s="55">
        <v>2</v>
      </c>
      <c r="H24" s="56">
        <v>2</v>
      </c>
    </row>
    <row r="26" spans="2:8" ht="13.5" thickBot="1" x14ac:dyDescent="0.25"/>
    <row r="27" spans="2:8" ht="13.5" thickBot="1" x14ac:dyDescent="0.25">
      <c r="B27" s="162" t="s">
        <v>356</v>
      </c>
      <c r="C27" s="163"/>
      <c r="D27" s="163"/>
      <c r="E27" s="163"/>
      <c r="F27" s="163"/>
      <c r="G27" s="163"/>
      <c r="H27" s="164"/>
    </row>
    <row r="28" spans="2:8" ht="15" x14ac:dyDescent="0.25">
      <c r="B28" s="29" t="s">
        <v>357</v>
      </c>
      <c r="C28" s="31">
        <f>+C9/C$22</f>
        <v>6.4140558357301342E-2</v>
      </c>
      <c r="D28" s="31">
        <f t="shared" ref="D28:H28" si="2">+D9/D$22</f>
        <v>0.10747629300958478</v>
      </c>
      <c r="E28" s="31">
        <f t="shared" si="2"/>
        <v>9.6745765755201121E-2</v>
      </c>
      <c r="F28" s="31">
        <f t="shared" si="2"/>
        <v>7.3889458495988061E-2</v>
      </c>
      <c r="G28" s="31">
        <f t="shared" si="2"/>
        <v>9.1908362457458051E-2</v>
      </c>
      <c r="H28" s="66">
        <f t="shared" si="2"/>
        <v>0.24513052718217676</v>
      </c>
    </row>
    <row r="29" spans="2:8" ht="15" x14ac:dyDescent="0.25">
      <c r="B29" s="30" t="s">
        <v>358</v>
      </c>
      <c r="C29" s="31">
        <f t="shared" ref="C29:H29" si="3">+C10/C$22</f>
        <v>2.8407794636373268E-3</v>
      </c>
      <c r="D29" s="31">
        <f t="shared" si="3"/>
        <v>1.0715017915017066E-2</v>
      </c>
      <c r="E29" s="31">
        <f t="shared" si="3"/>
        <v>9.6451865673333123E-3</v>
      </c>
      <c r="F29" s="31">
        <f t="shared" si="3"/>
        <v>1.3815468701122909E-2</v>
      </c>
      <c r="G29" s="31">
        <f t="shared" si="3"/>
        <v>2.0204300333613111E-2</v>
      </c>
      <c r="H29" s="66">
        <f t="shared" si="3"/>
        <v>5.6760001765333599E-2</v>
      </c>
    </row>
    <row r="30" spans="2:8" ht="15" x14ac:dyDescent="0.25">
      <c r="B30" s="30" t="s">
        <v>359</v>
      </c>
      <c r="C30" s="31">
        <f t="shared" ref="C30:H30" si="4">+C11/C$22</f>
        <v>0.1582767839120586</v>
      </c>
      <c r="D30" s="31">
        <f t="shared" si="4"/>
        <v>0.14183966458074185</v>
      </c>
      <c r="E30" s="31">
        <f t="shared" si="4"/>
        <v>0.12767838382444135</v>
      </c>
      <c r="F30" s="31">
        <f t="shared" si="4"/>
        <v>0.16582746722261302</v>
      </c>
      <c r="G30" s="31">
        <f t="shared" si="4"/>
        <v>0.17153492017850655</v>
      </c>
      <c r="H30" s="66">
        <f t="shared" si="4"/>
        <v>3.844579728010375E-2</v>
      </c>
    </row>
    <row r="31" spans="2:8" ht="15" x14ac:dyDescent="0.25">
      <c r="B31" s="30" t="s">
        <v>360</v>
      </c>
      <c r="C31" s="31">
        <f t="shared" ref="C31:H31" si="5">+C12/C$22</f>
        <v>6.0199999149293568E-2</v>
      </c>
      <c r="D31" s="31">
        <f t="shared" si="5"/>
        <v>0.15688594194323494</v>
      </c>
      <c r="E31" s="31">
        <f t="shared" si="5"/>
        <v>0.14122235237333089</v>
      </c>
      <c r="F31" s="31">
        <f t="shared" si="5"/>
        <v>2.1627789882495124E-2</v>
      </c>
      <c r="G31" s="31">
        <f t="shared" si="5"/>
        <v>5.5421894474245725E-2</v>
      </c>
      <c r="H31" s="66">
        <f t="shared" si="5"/>
        <v>0.20147284649104111</v>
      </c>
    </row>
    <row r="32" spans="2:8" ht="15" x14ac:dyDescent="0.25">
      <c r="B32" s="30" t="s">
        <v>361</v>
      </c>
      <c r="C32" s="31">
        <f t="shared" ref="C32:H32" si="6">+C13/C$22</f>
        <v>0</v>
      </c>
      <c r="D32" s="31">
        <f t="shared" si="6"/>
        <v>0</v>
      </c>
      <c r="E32" s="31">
        <f t="shared" si="6"/>
        <v>0</v>
      </c>
      <c r="F32" s="31">
        <f t="shared" si="6"/>
        <v>0</v>
      </c>
      <c r="G32" s="31">
        <f t="shared" si="6"/>
        <v>0</v>
      </c>
      <c r="H32" s="66">
        <f t="shared" si="6"/>
        <v>0</v>
      </c>
    </row>
    <row r="33" spans="2:8" ht="15" x14ac:dyDescent="0.25">
      <c r="B33" s="30" t="s">
        <v>362</v>
      </c>
      <c r="C33" s="31">
        <f t="shared" ref="C33:H33" si="7">+C14/C$22</f>
        <v>0.3664866520293602</v>
      </c>
      <c r="D33" s="31">
        <f t="shared" si="7"/>
        <v>0.44817540889047991</v>
      </c>
      <c r="E33" s="31">
        <f t="shared" si="7"/>
        <v>0.40342933143287696</v>
      </c>
      <c r="F33" s="31">
        <f t="shared" si="7"/>
        <v>0.11257347143827602</v>
      </c>
      <c r="G33" s="31">
        <f t="shared" si="7"/>
        <v>0.10606253137580314</v>
      </c>
      <c r="H33" s="66">
        <f t="shared" si="7"/>
        <v>0.35762188440308901</v>
      </c>
    </row>
    <row r="34" spans="2:8" ht="15" x14ac:dyDescent="0.25">
      <c r="B34" s="30" t="s">
        <v>363</v>
      </c>
      <c r="C34" s="31">
        <f t="shared" ref="C34:H34" si="8">+C15/C$22</f>
        <v>0.11534955720730092</v>
      </c>
      <c r="D34" s="31">
        <f t="shared" si="8"/>
        <v>7.1580398751206996E-3</v>
      </c>
      <c r="E34" s="31">
        <f t="shared" si="8"/>
        <v>6.4434303023266793E-3</v>
      </c>
      <c r="F34" s="31">
        <f t="shared" si="8"/>
        <v>0</v>
      </c>
      <c r="G34" s="31">
        <f t="shared" si="8"/>
        <v>0</v>
      </c>
      <c r="H34" s="66">
        <f t="shared" si="8"/>
        <v>1.2581773986753208E-2</v>
      </c>
    </row>
    <row r="35" spans="2:8" ht="15.75" thickBot="1" x14ac:dyDescent="0.3">
      <c r="B35" s="30" t="s">
        <v>364</v>
      </c>
      <c r="C35" s="31">
        <f t="shared" ref="C35:H35" si="9">+C16/C$22</f>
        <v>3.2226064794442261E-2</v>
      </c>
      <c r="D35" s="31">
        <f t="shared" si="9"/>
        <v>9.3604237993008196E-3</v>
      </c>
      <c r="E35" s="31">
        <f t="shared" si="9"/>
        <v>8.4258667749466699E-3</v>
      </c>
      <c r="F35" s="31">
        <f t="shared" si="9"/>
        <v>0.50514150715015393</v>
      </c>
      <c r="G35" s="31">
        <f t="shared" si="9"/>
        <v>0.39820432191730776</v>
      </c>
      <c r="H35" s="66">
        <f t="shared" si="9"/>
        <v>0</v>
      </c>
    </row>
    <row r="36" spans="2:8" ht="13.5" thickBot="1" x14ac:dyDescent="0.25">
      <c r="B36" s="26" t="s">
        <v>352</v>
      </c>
      <c r="C36" s="32">
        <f t="shared" ref="C36:H36" si="10">+C17/C$22</f>
        <v>0.79952039491339422</v>
      </c>
      <c r="D36" s="32">
        <f t="shared" si="10"/>
        <v>0.88161079001348008</v>
      </c>
      <c r="E36" s="32">
        <f t="shared" si="10"/>
        <v>0.79359031703045702</v>
      </c>
      <c r="F36" s="32">
        <f t="shared" si="10"/>
        <v>0.89287516289064905</v>
      </c>
      <c r="G36" s="32">
        <f t="shared" si="10"/>
        <v>0.84333633073693426</v>
      </c>
      <c r="H36" s="32">
        <f t="shared" si="10"/>
        <v>0.91201283110849751</v>
      </c>
    </row>
    <row r="37" spans="2:8" ht="15" x14ac:dyDescent="0.25">
      <c r="B37" s="30" t="s">
        <v>365</v>
      </c>
      <c r="C37" s="31">
        <f t="shared" ref="C37:H37" si="11">+C18/C$22</f>
        <v>3.5369763418540603E-2</v>
      </c>
      <c r="D37" s="31">
        <f t="shared" si="11"/>
        <v>6.661624471923934E-2</v>
      </c>
      <c r="E37" s="31">
        <f t="shared" si="11"/>
        <v>5.9965267151518946E-2</v>
      </c>
      <c r="F37" s="31">
        <f t="shared" si="11"/>
        <v>6.7491299502814336E-2</v>
      </c>
      <c r="G37" s="31">
        <f t="shared" si="11"/>
        <v>9.8702022294079719E-2</v>
      </c>
      <c r="H37" s="66">
        <f t="shared" si="11"/>
        <v>7.4753579421340241E-2</v>
      </c>
    </row>
    <row r="38" spans="2:8" ht="15" x14ac:dyDescent="0.25">
      <c r="B38" s="30" t="s">
        <v>366</v>
      </c>
      <c r="C38" s="31">
        <f t="shared" ref="C38:H38" si="12">+C19/C$22</f>
        <v>6.0548692116194125E-2</v>
      </c>
      <c r="D38" s="31">
        <f t="shared" si="12"/>
        <v>3.944926061383764E-2</v>
      </c>
      <c r="E38" s="31">
        <f t="shared" si="12"/>
        <v>3.5510587055909301E-2</v>
      </c>
      <c r="F38" s="31">
        <f t="shared" si="12"/>
        <v>7.6925989235745408E-3</v>
      </c>
      <c r="G38" s="31">
        <f t="shared" si="12"/>
        <v>1.1249924979598929E-2</v>
      </c>
      <c r="H38" s="66">
        <f t="shared" si="12"/>
        <v>0</v>
      </c>
    </row>
    <row r="39" spans="2:8" ht="15.75" thickBot="1" x14ac:dyDescent="0.3">
      <c r="B39" s="30" t="s">
        <v>367</v>
      </c>
      <c r="C39" s="31">
        <f t="shared" ref="C39:H39" si="13">+C20/C$22</f>
        <v>0.10456114955187105</v>
      </c>
      <c r="D39" s="31">
        <f t="shared" si="13"/>
        <v>1.2323704653442945E-2</v>
      </c>
      <c r="E39" s="31">
        <f t="shared" si="13"/>
        <v>0.11093382876211479</v>
      </c>
      <c r="F39" s="31">
        <f t="shared" si="13"/>
        <v>3.1940938682962071E-2</v>
      </c>
      <c r="G39" s="31">
        <f t="shared" si="13"/>
        <v>4.6711721989387049E-2</v>
      </c>
      <c r="H39" s="66">
        <f t="shared" si="13"/>
        <v>1.3233589470162279E-2</v>
      </c>
    </row>
    <row r="40" spans="2:8" ht="13.5" thickBot="1" x14ac:dyDescent="0.25">
      <c r="B40" s="26" t="s">
        <v>353</v>
      </c>
      <c r="C40" s="32">
        <f t="shared" ref="C40:H40" si="14">+C21/C$22</f>
        <v>0.20047960508660578</v>
      </c>
      <c r="D40" s="32">
        <f t="shared" si="14"/>
        <v>0.11838920998651992</v>
      </c>
      <c r="E40" s="32">
        <f t="shared" si="14"/>
        <v>0.20640968296954304</v>
      </c>
      <c r="F40" s="32">
        <f t="shared" si="14"/>
        <v>0.10712483710935095</v>
      </c>
      <c r="G40" s="32">
        <f t="shared" si="14"/>
        <v>0.15666366926306569</v>
      </c>
      <c r="H40" s="32">
        <f t="shared" si="14"/>
        <v>8.7987168891502515E-2</v>
      </c>
    </row>
    <row r="41" spans="2:8" ht="13.5" thickBot="1" x14ac:dyDescent="0.25">
      <c r="B41" s="34" t="s">
        <v>4</v>
      </c>
      <c r="C41" s="33">
        <f t="shared" ref="C41:H41" si="15">+C22/C$22</f>
        <v>1</v>
      </c>
      <c r="D41" s="33">
        <f t="shared" si="15"/>
        <v>1</v>
      </c>
      <c r="E41" s="33">
        <f t="shared" si="15"/>
        <v>1</v>
      </c>
      <c r="F41" s="33">
        <f t="shared" si="15"/>
        <v>1</v>
      </c>
      <c r="G41" s="33">
        <f t="shared" si="15"/>
        <v>1</v>
      </c>
      <c r="H41" s="67">
        <f t="shared" si="15"/>
        <v>1</v>
      </c>
    </row>
  </sheetData>
  <mergeCells count="3">
    <mergeCell ref="B27:H27"/>
    <mergeCell ref="B5:H5"/>
    <mergeCell ref="B6:H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41"/>
  <sheetViews>
    <sheetView workbookViewId="0">
      <selection activeCell="M1" sqref="M1"/>
    </sheetView>
  </sheetViews>
  <sheetFormatPr baseColWidth="10" defaultRowHeight="12.75" x14ac:dyDescent="0.2"/>
  <cols>
    <col min="2" max="2" width="27.85546875" bestFit="1" customWidth="1"/>
    <col min="3" max="8" width="11.85546875" bestFit="1" customWidth="1"/>
  </cols>
  <sheetData>
    <row r="4" spans="2:8" ht="13.5" thickBot="1" x14ac:dyDescent="0.25"/>
    <row r="5" spans="2:8" ht="15.75" thickBot="1" x14ac:dyDescent="0.25">
      <c r="B5" s="156" t="s">
        <v>372</v>
      </c>
      <c r="C5" s="157"/>
      <c r="D5" s="157"/>
      <c r="E5" s="157"/>
      <c r="F5" s="157"/>
      <c r="G5" s="157"/>
      <c r="H5" s="158"/>
    </row>
    <row r="6" spans="2:8" ht="15.75" thickBot="1" x14ac:dyDescent="0.25">
      <c r="B6" s="159" t="s">
        <v>355</v>
      </c>
      <c r="C6" s="160"/>
      <c r="D6" s="160"/>
      <c r="E6" s="160"/>
      <c r="F6" s="160"/>
      <c r="G6" s="160"/>
      <c r="H6" s="161"/>
    </row>
    <row r="7" spans="2:8" x14ac:dyDescent="0.2">
      <c r="B7" s="37" t="s">
        <v>349</v>
      </c>
      <c r="C7" s="68" t="s">
        <v>373</v>
      </c>
      <c r="D7" s="68" t="s">
        <v>143</v>
      </c>
      <c r="E7" s="68" t="s">
        <v>143</v>
      </c>
      <c r="F7" s="68" t="s">
        <v>373</v>
      </c>
      <c r="G7" s="68" t="s">
        <v>159</v>
      </c>
      <c r="H7" s="69" t="s">
        <v>159</v>
      </c>
    </row>
    <row r="8" spans="2:8" x14ac:dyDescent="0.2">
      <c r="B8" s="40" t="s">
        <v>348</v>
      </c>
      <c r="C8" s="22" t="s">
        <v>146</v>
      </c>
      <c r="D8" s="22" t="s">
        <v>147</v>
      </c>
      <c r="E8" s="22" t="s">
        <v>149</v>
      </c>
      <c r="F8" s="22" t="s">
        <v>148</v>
      </c>
      <c r="G8" s="22" t="s">
        <v>161</v>
      </c>
      <c r="H8" s="65" t="s">
        <v>90</v>
      </c>
    </row>
    <row r="9" spans="2:8" x14ac:dyDescent="0.2">
      <c r="B9" s="42" t="s">
        <v>335</v>
      </c>
      <c r="C9" s="49">
        <v>798979.5</v>
      </c>
      <c r="D9" s="49">
        <v>1012422</v>
      </c>
      <c r="E9" s="49">
        <v>1013330</v>
      </c>
      <c r="F9" s="49">
        <v>699494.5</v>
      </c>
      <c r="G9" s="49">
        <v>175280</v>
      </c>
      <c r="H9" s="50">
        <v>175280</v>
      </c>
    </row>
    <row r="10" spans="2:8" x14ac:dyDescent="0.2">
      <c r="B10" s="42" t="s">
        <v>336</v>
      </c>
      <c r="C10" s="49">
        <v>23479.5</v>
      </c>
      <c r="D10" s="49">
        <v>6911</v>
      </c>
      <c r="E10" s="49">
        <v>6917</v>
      </c>
      <c r="F10" s="49">
        <v>22102</v>
      </c>
      <c r="G10" s="49">
        <v>11285</v>
      </c>
      <c r="H10" s="50">
        <v>11285</v>
      </c>
    </row>
    <row r="11" spans="2:8" x14ac:dyDescent="0.2">
      <c r="B11" s="42" t="s">
        <v>337</v>
      </c>
      <c r="C11" s="49">
        <v>132109</v>
      </c>
      <c r="D11" s="49">
        <v>163214</v>
      </c>
      <c r="E11" s="49">
        <v>163361</v>
      </c>
      <c r="F11" s="49">
        <v>132088</v>
      </c>
      <c r="G11" s="49">
        <v>98526</v>
      </c>
      <c r="H11" s="50">
        <v>99526</v>
      </c>
    </row>
    <row r="12" spans="2:8" x14ac:dyDescent="0.2">
      <c r="B12" s="42" t="s">
        <v>338</v>
      </c>
      <c r="C12" s="49">
        <v>547015</v>
      </c>
      <c r="D12" s="49">
        <v>205769</v>
      </c>
      <c r="E12" s="49">
        <v>205954</v>
      </c>
      <c r="F12" s="49">
        <v>452728</v>
      </c>
      <c r="G12" s="49">
        <v>485625</v>
      </c>
      <c r="H12" s="50">
        <v>485625</v>
      </c>
    </row>
    <row r="13" spans="2:8" x14ac:dyDescent="0.2">
      <c r="B13" s="42" t="s">
        <v>339</v>
      </c>
      <c r="C13" s="49">
        <v>52813.5</v>
      </c>
      <c r="D13" s="49">
        <v>87761</v>
      </c>
      <c r="E13" s="49">
        <v>87840</v>
      </c>
      <c r="F13" s="49">
        <v>54274.5</v>
      </c>
      <c r="G13" s="49">
        <v>0</v>
      </c>
      <c r="H13" s="50">
        <v>0</v>
      </c>
    </row>
    <row r="14" spans="2:8" x14ac:dyDescent="0.2">
      <c r="B14" s="42" t="s">
        <v>340</v>
      </c>
      <c r="C14" s="49">
        <v>735444.5</v>
      </c>
      <c r="D14" s="49">
        <v>1718673</v>
      </c>
      <c r="E14" s="49">
        <v>930689</v>
      </c>
      <c r="F14" s="49">
        <v>560275</v>
      </c>
      <c r="G14" s="49">
        <v>485699</v>
      </c>
      <c r="H14" s="50">
        <v>485699</v>
      </c>
    </row>
    <row r="15" spans="2:8" x14ac:dyDescent="0.2">
      <c r="B15" s="42" t="s">
        <v>341</v>
      </c>
      <c r="C15" s="49">
        <v>0</v>
      </c>
      <c r="D15" s="49">
        <v>0</v>
      </c>
      <c r="E15" s="49">
        <v>0</v>
      </c>
      <c r="F15" s="49">
        <v>50230.5</v>
      </c>
      <c r="G15" s="49">
        <v>0</v>
      </c>
      <c r="H15" s="50">
        <v>0</v>
      </c>
    </row>
    <row r="16" spans="2:8" ht="13.5" thickBot="1" x14ac:dyDescent="0.25">
      <c r="B16" s="42" t="s">
        <v>342</v>
      </c>
      <c r="C16" s="51">
        <v>572194.5</v>
      </c>
      <c r="D16" s="51">
        <v>908044</v>
      </c>
      <c r="E16" s="51">
        <v>908859</v>
      </c>
      <c r="F16" s="51">
        <v>553616.5</v>
      </c>
      <c r="G16" s="51">
        <v>0</v>
      </c>
      <c r="H16" s="52">
        <v>0</v>
      </c>
    </row>
    <row r="17" spans="2:8" ht="13.5" thickBot="1" x14ac:dyDescent="0.25">
      <c r="B17" s="26" t="s">
        <v>352</v>
      </c>
      <c r="C17" s="57">
        <f>SUM(C9:C16)</f>
        <v>2862035.5</v>
      </c>
      <c r="D17" s="57">
        <f t="shared" ref="D17:H17" si="0">SUM(D9:D16)</f>
        <v>4102794</v>
      </c>
      <c r="E17" s="57">
        <f t="shared" si="0"/>
        <v>3316950</v>
      </c>
      <c r="F17" s="57">
        <f t="shared" si="0"/>
        <v>2524809</v>
      </c>
      <c r="G17" s="57">
        <f t="shared" si="0"/>
        <v>1256415</v>
      </c>
      <c r="H17" s="60">
        <f t="shared" si="0"/>
        <v>1257415</v>
      </c>
    </row>
    <row r="18" spans="2:8" x14ac:dyDescent="0.2">
      <c r="B18" s="42" t="s">
        <v>343</v>
      </c>
      <c r="C18" s="58">
        <v>641930.5</v>
      </c>
      <c r="D18" s="58">
        <v>475208</v>
      </c>
      <c r="E18" s="58">
        <v>475634</v>
      </c>
      <c r="F18" s="58">
        <v>525719.5</v>
      </c>
      <c r="G18" s="58">
        <v>45698</v>
      </c>
      <c r="H18" s="61">
        <v>45698</v>
      </c>
    </row>
    <row r="19" spans="2:8" x14ac:dyDescent="0.2">
      <c r="B19" s="42" t="s">
        <v>344</v>
      </c>
      <c r="C19" s="58">
        <v>50545.5</v>
      </c>
      <c r="D19" s="58">
        <v>0</v>
      </c>
      <c r="E19" s="58">
        <v>0</v>
      </c>
      <c r="F19" s="58">
        <v>33351.5</v>
      </c>
      <c r="G19" s="58">
        <v>5125</v>
      </c>
      <c r="H19" s="61">
        <v>5125</v>
      </c>
    </row>
    <row r="20" spans="2:8" ht="13.5" thickBot="1" x14ac:dyDescent="0.25">
      <c r="B20" s="42" t="s">
        <v>345</v>
      </c>
      <c r="C20" s="58">
        <v>326240</v>
      </c>
      <c r="D20" s="58">
        <v>425549</v>
      </c>
      <c r="E20" s="58">
        <v>425930</v>
      </c>
      <c r="F20" s="58">
        <v>353681.5</v>
      </c>
      <c r="G20" s="58">
        <v>18695</v>
      </c>
      <c r="H20" s="61">
        <v>18695</v>
      </c>
    </row>
    <row r="21" spans="2:8" ht="13.5" thickBot="1" x14ac:dyDescent="0.25">
      <c r="B21" s="26" t="s">
        <v>353</v>
      </c>
      <c r="C21" s="57">
        <f>SUM(C18:C20)</f>
        <v>1018716</v>
      </c>
      <c r="D21" s="57">
        <f t="shared" ref="D21:H21" si="1">SUM(D18:D20)</f>
        <v>900757</v>
      </c>
      <c r="E21" s="57">
        <f t="shared" si="1"/>
        <v>901564</v>
      </c>
      <c r="F21" s="57">
        <f t="shared" si="1"/>
        <v>912752.5</v>
      </c>
      <c r="G21" s="57">
        <f t="shared" si="1"/>
        <v>69518</v>
      </c>
      <c r="H21" s="60">
        <f t="shared" si="1"/>
        <v>69518</v>
      </c>
    </row>
    <row r="22" spans="2:8" ht="13.5" thickBot="1" x14ac:dyDescent="0.25">
      <c r="B22" s="34" t="s">
        <v>4</v>
      </c>
      <c r="C22" s="59">
        <v>3880751.5</v>
      </c>
      <c r="D22" s="59">
        <v>5003551</v>
      </c>
      <c r="E22" s="59">
        <v>4218514</v>
      </c>
      <c r="F22" s="59">
        <v>3437561.5</v>
      </c>
      <c r="G22" s="59">
        <v>1325933</v>
      </c>
      <c r="H22" s="62">
        <v>1326933</v>
      </c>
    </row>
    <row r="23" spans="2:8" x14ac:dyDescent="0.2">
      <c r="B23" s="44" t="s">
        <v>5</v>
      </c>
      <c r="C23" s="53">
        <v>3064</v>
      </c>
      <c r="D23" s="53">
        <v>185</v>
      </c>
      <c r="E23" s="53">
        <v>264</v>
      </c>
      <c r="F23" s="53">
        <v>2599</v>
      </c>
      <c r="G23" s="53">
        <v>2</v>
      </c>
      <c r="H23" s="54">
        <v>2</v>
      </c>
    </row>
    <row r="24" spans="2:8" ht="13.5" thickBot="1" x14ac:dyDescent="0.25">
      <c r="B24" s="46" t="s">
        <v>6</v>
      </c>
      <c r="C24" s="55">
        <v>13</v>
      </c>
      <c r="D24" s="55">
        <v>2</v>
      </c>
      <c r="E24" s="55">
        <v>4</v>
      </c>
      <c r="F24" s="55">
        <v>9</v>
      </c>
      <c r="G24" s="55">
        <v>1</v>
      </c>
      <c r="H24" s="56">
        <v>1</v>
      </c>
    </row>
    <row r="26" spans="2:8" ht="13.5" thickBot="1" x14ac:dyDescent="0.25"/>
    <row r="27" spans="2:8" ht="13.5" thickBot="1" x14ac:dyDescent="0.25">
      <c r="B27" s="162" t="s">
        <v>356</v>
      </c>
      <c r="C27" s="163"/>
      <c r="D27" s="163"/>
      <c r="E27" s="163"/>
      <c r="F27" s="163"/>
      <c r="G27" s="163"/>
      <c r="H27" s="164"/>
    </row>
    <row r="28" spans="2:8" ht="15" x14ac:dyDescent="0.25">
      <c r="B28" s="29" t="s">
        <v>357</v>
      </c>
      <c r="C28" s="31">
        <f>+C9/C$22</f>
        <v>0.20588267504373831</v>
      </c>
      <c r="D28" s="31">
        <f t="shared" ref="D28:H28" si="2">+D9/D$22</f>
        <v>0.20234069763653853</v>
      </c>
      <c r="E28" s="31">
        <f t="shared" si="2"/>
        <v>0.24021017827604696</v>
      </c>
      <c r="F28" s="31">
        <f t="shared" si="2"/>
        <v>0.20348566854731182</v>
      </c>
      <c r="G28" s="31">
        <f t="shared" si="2"/>
        <v>0.13219370812854042</v>
      </c>
      <c r="H28" s="66">
        <f t="shared" si="2"/>
        <v>0.13209408462974392</v>
      </c>
    </row>
    <row r="29" spans="2:8" ht="15" x14ac:dyDescent="0.25">
      <c r="B29" s="30" t="s">
        <v>358</v>
      </c>
      <c r="C29" s="31">
        <f t="shared" ref="C29:H41" si="3">+C10/C$22</f>
        <v>6.0502456805080146E-3</v>
      </c>
      <c r="D29" s="31">
        <f t="shared" si="3"/>
        <v>1.3812190582248487E-3</v>
      </c>
      <c r="E29" s="31">
        <f t="shared" si="3"/>
        <v>1.639676909926102E-3</v>
      </c>
      <c r="F29" s="31">
        <f t="shared" si="3"/>
        <v>6.4295576966404821E-3</v>
      </c>
      <c r="G29" s="31">
        <f t="shared" si="3"/>
        <v>8.5109881117673373E-3</v>
      </c>
      <c r="H29" s="66">
        <f t="shared" si="3"/>
        <v>8.5045740817358533E-3</v>
      </c>
    </row>
    <row r="30" spans="2:8" ht="15" x14ac:dyDescent="0.25">
      <c r="B30" s="30" t="s">
        <v>359</v>
      </c>
      <c r="C30" s="31">
        <f t="shared" si="3"/>
        <v>3.4042117873303662E-2</v>
      </c>
      <c r="D30" s="31">
        <f t="shared" si="3"/>
        <v>3.2619633536262543E-2</v>
      </c>
      <c r="E30" s="31">
        <f t="shared" si="3"/>
        <v>3.8724773699933199E-2</v>
      </c>
      <c r="F30" s="31">
        <f t="shared" si="3"/>
        <v>3.8424912543382858E-2</v>
      </c>
      <c r="G30" s="31">
        <f t="shared" si="3"/>
        <v>7.4306921993796071E-2</v>
      </c>
      <c r="H30" s="66">
        <f t="shared" si="3"/>
        <v>7.5004540545754755E-2</v>
      </c>
    </row>
    <row r="31" spans="2:8" ht="15" x14ac:dyDescent="0.25">
      <c r="B31" s="30" t="s">
        <v>360</v>
      </c>
      <c r="C31" s="31">
        <f t="shared" si="3"/>
        <v>0.1409559462902997</v>
      </c>
      <c r="D31" s="31">
        <f t="shared" si="3"/>
        <v>4.112459331382852E-2</v>
      </c>
      <c r="E31" s="31">
        <f t="shared" si="3"/>
        <v>4.882145703439647E-2</v>
      </c>
      <c r="F31" s="31">
        <f t="shared" si="3"/>
        <v>0.13170033467037609</v>
      </c>
      <c r="G31" s="31">
        <f t="shared" si="3"/>
        <v>0.36625153759654522</v>
      </c>
      <c r="H31" s="66">
        <f t="shared" si="3"/>
        <v>0.36597552400912481</v>
      </c>
    </row>
    <row r="32" spans="2:8" ht="15" x14ac:dyDescent="0.25">
      <c r="B32" s="30" t="s">
        <v>361</v>
      </c>
      <c r="C32" s="31">
        <f t="shared" si="3"/>
        <v>1.3609090919632447E-2</v>
      </c>
      <c r="D32" s="31">
        <f t="shared" si="3"/>
        <v>1.7539743274326572E-2</v>
      </c>
      <c r="E32" s="31">
        <f t="shared" si="3"/>
        <v>2.0822498159304436E-2</v>
      </c>
      <c r="F32" s="31">
        <f t="shared" si="3"/>
        <v>1.5788662981011396E-2</v>
      </c>
      <c r="G32" s="31">
        <f t="shared" si="3"/>
        <v>0</v>
      </c>
      <c r="H32" s="66">
        <f t="shared" si="3"/>
        <v>0</v>
      </c>
    </row>
    <row r="33" spans="2:8" ht="15" x14ac:dyDescent="0.25">
      <c r="B33" s="30" t="s">
        <v>362</v>
      </c>
      <c r="C33" s="31">
        <f t="shared" si="3"/>
        <v>0.18951084603072368</v>
      </c>
      <c r="D33" s="31">
        <f t="shared" si="3"/>
        <v>0.34349065293828324</v>
      </c>
      <c r="E33" s="31">
        <f t="shared" si="3"/>
        <v>0.22062010461503742</v>
      </c>
      <c r="F33" s="31">
        <f t="shared" si="3"/>
        <v>0.16298617493825202</v>
      </c>
      <c r="G33" s="31">
        <f t="shared" si="3"/>
        <v>0.3663073473546552</v>
      </c>
      <c r="H33" s="66">
        <f t="shared" si="3"/>
        <v>0.36603129170802146</v>
      </c>
    </row>
    <row r="34" spans="2:8" ht="15" x14ac:dyDescent="0.25">
      <c r="B34" s="30" t="s">
        <v>363</v>
      </c>
      <c r="C34" s="31">
        <f t="shared" si="3"/>
        <v>0</v>
      </c>
      <c r="D34" s="31">
        <f t="shared" si="3"/>
        <v>0</v>
      </c>
      <c r="E34" s="31">
        <f t="shared" si="3"/>
        <v>0</v>
      </c>
      <c r="F34" s="31">
        <f t="shared" si="3"/>
        <v>1.4612247664514511E-2</v>
      </c>
      <c r="G34" s="31">
        <f t="shared" si="3"/>
        <v>0</v>
      </c>
      <c r="H34" s="66">
        <f t="shared" si="3"/>
        <v>0</v>
      </c>
    </row>
    <row r="35" spans="2:8" ht="15.75" thickBot="1" x14ac:dyDescent="0.3">
      <c r="B35" s="30" t="s">
        <v>364</v>
      </c>
      <c r="C35" s="31">
        <f t="shared" si="3"/>
        <v>0.14744425145490506</v>
      </c>
      <c r="D35" s="31">
        <f t="shared" si="3"/>
        <v>0.18147991296581167</v>
      </c>
      <c r="E35" s="31">
        <f t="shared" si="3"/>
        <v>0.21544529661392614</v>
      </c>
      <c r="F35" s="31">
        <f t="shared" si="3"/>
        <v>0.16104919141083004</v>
      </c>
      <c r="G35" s="31">
        <f t="shared" si="3"/>
        <v>0</v>
      </c>
      <c r="H35" s="66">
        <f t="shared" si="3"/>
        <v>0</v>
      </c>
    </row>
    <row r="36" spans="2:8" ht="13.5" thickBot="1" x14ac:dyDescent="0.25">
      <c r="B36" s="26" t="s">
        <v>352</v>
      </c>
      <c r="C36" s="32">
        <f t="shared" si="3"/>
        <v>0.73749517329311087</v>
      </c>
      <c r="D36" s="32">
        <f t="shared" si="3"/>
        <v>0.81997645272327591</v>
      </c>
      <c r="E36" s="32">
        <f t="shared" si="3"/>
        <v>0.7862839853085708</v>
      </c>
      <c r="F36" s="32">
        <f t="shared" si="3"/>
        <v>0.73447675045231919</v>
      </c>
      <c r="G36" s="32">
        <f t="shared" si="3"/>
        <v>0.94757050318530422</v>
      </c>
      <c r="H36" s="32">
        <f t="shared" si="3"/>
        <v>0.9476100149743808</v>
      </c>
    </row>
    <row r="37" spans="2:8" ht="15" x14ac:dyDescent="0.25">
      <c r="B37" s="30" t="s">
        <v>365</v>
      </c>
      <c r="C37" s="31">
        <f t="shared" si="3"/>
        <v>0.16541396685667711</v>
      </c>
      <c r="D37" s="31">
        <f t="shared" si="3"/>
        <v>9.4974149359125154E-2</v>
      </c>
      <c r="E37" s="31">
        <f t="shared" si="3"/>
        <v>0.11274918134679653</v>
      </c>
      <c r="F37" s="31">
        <f t="shared" si="3"/>
        <v>0.15293384569265162</v>
      </c>
      <c r="G37" s="31">
        <f t="shared" si="3"/>
        <v>3.4464788190655182E-2</v>
      </c>
      <c r="H37" s="66">
        <f t="shared" si="3"/>
        <v>3.4438814921326097E-2</v>
      </c>
    </row>
    <row r="38" spans="2:8" ht="15" x14ac:dyDescent="0.25">
      <c r="B38" s="30" t="s">
        <v>366</v>
      </c>
      <c r="C38" s="31">
        <f t="shared" si="3"/>
        <v>1.3024668031436695E-2</v>
      </c>
      <c r="D38" s="31">
        <f t="shared" si="3"/>
        <v>0</v>
      </c>
      <c r="E38" s="31">
        <f t="shared" si="3"/>
        <v>0</v>
      </c>
      <c r="F38" s="31">
        <f t="shared" si="3"/>
        <v>9.7020809664059831E-3</v>
      </c>
      <c r="G38" s="31">
        <f t="shared" si="3"/>
        <v>3.8652028420742223E-3</v>
      </c>
      <c r="H38" s="66">
        <f t="shared" si="3"/>
        <v>3.8622899573678552E-3</v>
      </c>
    </row>
    <row r="39" spans="2:8" ht="15.75" thickBot="1" x14ac:dyDescent="0.3">
      <c r="B39" s="30" t="s">
        <v>367</v>
      </c>
      <c r="C39" s="31">
        <f t="shared" si="3"/>
        <v>8.406619181877531E-2</v>
      </c>
      <c r="D39" s="31">
        <f t="shared" si="3"/>
        <v>8.5049397917598926E-2</v>
      </c>
      <c r="E39" s="31">
        <f t="shared" si="3"/>
        <v>0.10096683334463273</v>
      </c>
      <c r="F39" s="31">
        <f t="shared" si="3"/>
        <v>0.10288732288862323</v>
      </c>
      <c r="G39" s="31">
        <f t="shared" si="3"/>
        <v>1.4099505781966358E-2</v>
      </c>
      <c r="H39" s="66">
        <f t="shared" si="3"/>
        <v>1.4088880146925277E-2</v>
      </c>
    </row>
    <row r="40" spans="2:8" ht="13.5" thickBot="1" x14ac:dyDescent="0.25">
      <c r="B40" s="26" t="s">
        <v>353</v>
      </c>
      <c r="C40" s="32">
        <f t="shared" si="3"/>
        <v>0.26250482670688913</v>
      </c>
      <c r="D40" s="32">
        <f t="shared" si="3"/>
        <v>0.18002354727672407</v>
      </c>
      <c r="E40" s="32">
        <f t="shared" si="3"/>
        <v>0.21371601469142926</v>
      </c>
      <c r="F40" s="32">
        <f t="shared" si="3"/>
        <v>0.26552324954768081</v>
      </c>
      <c r="G40" s="32">
        <f t="shared" si="3"/>
        <v>5.2429496814695768E-2</v>
      </c>
      <c r="H40" s="32">
        <f t="shared" si="3"/>
        <v>5.2389985025619229E-2</v>
      </c>
    </row>
    <row r="41" spans="2:8" ht="13.5" thickBot="1" x14ac:dyDescent="0.25">
      <c r="B41" s="34" t="s">
        <v>4</v>
      </c>
      <c r="C41" s="33">
        <f t="shared" si="3"/>
        <v>1</v>
      </c>
      <c r="D41" s="33">
        <f t="shared" si="3"/>
        <v>1</v>
      </c>
      <c r="E41" s="33">
        <f t="shared" si="3"/>
        <v>1</v>
      </c>
      <c r="F41" s="33">
        <f t="shared" si="3"/>
        <v>1</v>
      </c>
      <c r="G41" s="33">
        <f t="shared" si="3"/>
        <v>1</v>
      </c>
      <c r="H41" s="67">
        <f t="shared" si="3"/>
        <v>1</v>
      </c>
    </row>
  </sheetData>
  <mergeCells count="3">
    <mergeCell ref="B5:H5"/>
    <mergeCell ref="B6:H6"/>
    <mergeCell ref="B27:H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L41"/>
  <sheetViews>
    <sheetView workbookViewId="0">
      <pane xSplit="2" ySplit="8" topLeftCell="C9" activePane="bottomRight" state="frozen"/>
      <selection pane="topRight" activeCell="C1" sqref="C1"/>
      <selection pane="bottomLeft" activeCell="A9" sqref="A9"/>
      <selection pane="bottomRight" activeCell="G12" sqref="G12"/>
    </sheetView>
  </sheetViews>
  <sheetFormatPr baseColWidth="10" defaultRowHeight="12.75" x14ac:dyDescent="0.2"/>
  <cols>
    <col min="2" max="2" width="27.85546875" bestFit="1" customWidth="1"/>
    <col min="3" max="3" width="13" bestFit="1" customWidth="1"/>
    <col min="4" max="6" width="11.85546875" bestFit="1" customWidth="1"/>
    <col min="7" max="7" width="14.5703125" customWidth="1"/>
    <col min="8" max="8" width="10.140625" bestFit="1" customWidth="1"/>
    <col min="9" max="9" width="11.85546875" bestFit="1" customWidth="1"/>
    <col min="10" max="12" width="13" bestFit="1" customWidth="1"/>
    <col min="13" max="16" width="11.85546875" bestFit="1" customWidth="1"/>
    <col min="17" max="17" width="10.140625" bestFit="1" customWidth="1"/>
    <col min="21" max="21" width="11.85546875" bestFit="1" customWidth="1"/>
    <col min="23" max="26" width="11.85546875" bestFit="1" customWidth="1"/>
    <col min="28" max="29" width="13" bestFit="1" customWidth="1"/>
    <col min="30" max="30" width="11.85546875" bestFit="1" customWidth="1"/>
    <col min="31" max="31" width="13" bestFit="1" customWidth="1"/>
    <col min="32" max="32" width="11.85546875" bestFit="1" customWidth="1"/>
    <col min="33" max="33" width="13" bestFit="1" customWidth="1"/>
    <col min="35" max="35" width="11.85546875" bestFit="1" customWidth="1"/>
    <col min="37" max="38" width="11.85546875" bestFit="1" customWidth="1"/>
  </cols>
  <sheetData>
    <row r="4" spans="2:38" ht="13.5" thickBot="1" x14ac:dyDescent="0.25"/>
    <row r="5" spans="2:38" ht="15.75" thickBot="1" x14ac:dyDescent="0.25">
      <c r="B5" s="156" t="s">
        <v>374</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8"/>
    </row>
    <row r="6" spans="2:38" ht="15.75" thickBot="1" x14ac:dyDescent="0.25">
      <c r="B6" s="159" t="s">
        <v>355</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1"/>
    </row>
    <row r="7" spans="2:38" ht="63" customHeight="1" x14ac:dyDescent="0.2">
      <c r="B7" s="37" t="s">
        <v>349</v>
      </c>
      <c r="C7" s="38" t="s">
        <v>375</v>
      </c>
      <c r="D7" s="38" t="s">
        <v>376</v>
      </c>
      <c r="E7" s="38" t="s">
        <v>129</v>
      </c>
      <c r="F7" s="38" t="s">
        <v>129</v>
      </c>
      <c r="G7" s="38" t="s">
        <v>377</v>
      </c>
      <c r="H7" s="38" t="s">
        <v>150</v>
      </c>
      <c r="I7" s="38" t="s">
        <v>275</v>
      </c>
      <c r="J7" s="38" t="s">
        <v>96</v>
      </c>
      <c r="K7" s="38" t="s">
        <v>166</v>
      </c>
      <c r="L7" s="38" t="s">
        <v>378</v>
      </c>
      <c r="M7" s="38" t="s">
        <v>174</v>
      </c>
      <c r="N7" s="38" t="s">
        <v>379</v>
      </c>
      <c r="O7" s="38" t="s">
        <v>129</v>
      </c>
      <c r="P7" s="38" t="s">
        <v>99</v>
      </c>
      <c r="Q7" s="38" t="s">
        <v>380</v>
      </c>
      <c r="R7" s="38" t="s">
        <v>108</v>
      </c>
      <c r="S7" s="38" t="s">
        <v>381</v>
      </c>
      <c r="T7" s="38" t="s">
        <v>382</v>
      </c>
      <c r="U7" s="38" t="s">
        <v>123</v>
      </c>
      <c r="V7" s="38" t="s">
        <v>383</v>
      </c>
      <c r="W7" s="38" t="s">
        <v>162</v>
      </c>
      <c r="X7" s="38" t="s">
        <v>384</v>
      </c>
      <c r="Y7" s="38" t="s">
        <v>213</v>
      </c>
      <c r="Z7" s="38" t="s">
        <v>134</v>
      </c>
      <c r="AA7" s="38" t="s">
        <v>150</v>
      </c>
      <c r="AB7" s="38" t="s">
        <v>166</v>
      </c>
      <c r="AC7" s="38" t="s">
        <v>166</v>
      </c>
      <c r="AD7" s="38" t="s">
        <v>385</v>
      </c>
      <c r="AE7" s="38" t="s">
        <v>134</v>
      </c>
      <c r="AF7" s="38" t="s">
        <v>134</v>
      </c>
      <c r="AG7" s="38" t="s">
        <v>386</v>
      </c>
      <c r="AH7" s="38" t="s">
        <v>387</v>
      </c>
      <c r="AI7" s="38" t="s">
        <v>388</v>
      </c>
      <c r="AJ7" s="38" t="s">
        <v>389</v>
      </c>
      <c r="AK7" s="38" t="s">
        <v>390</v>
      </c>
      <c r="AL7" s="39" t="s">
        <v>179</v>
      </c>
    </row>
    <row r="8" spans="2:38" x14ac:dyDescent="0.2">
      <c r="B8" s="40" t="s">
        <v>348</v>
      </c>
      <c r="C8" s="22" t="s">
        <v>154</v>
      </c>
      <c r="D8" s="22" t="s">
        <v>126</v>
      </c>
      <c r="E8" s="22" t="s">
        <v>131</v>
      </c>
      <c r="F8" s="22" t="s">
        <v>132</v>
      </c>
      <c r="G8" s="22" t="s">
        <v>105</v>
      </c>
      <c r="H8" s="22" t="s">
        <v>152</v>
      </c>
      <c r="I8" s="22" t="s">
        <v>146</v>
      </c>
      <c r="J8" s="22" t="s">
        <v>98</v>
      </c>
      <c r="K8" s="22" t="s">
        <v>169</v>
      </c>
      <c r="L8" s="22" t="s">
        <v>171</v>
      </c>
      <c r="M8" s="22" t="s">
        <v>176</v>
      </c>
      <c r="N8" s="22" t="s">
        <v>122</v>
      </c>
      <c r="O8" s="22" t="s">
        <v>133</v>
      </c>
      <c r="P8" s="22" t="s">
        <v>102</v>
      </c>
      <c r="Q8" s="22" t="s">
        <v>84</v>
      </c>
      <c r="R8" s="22" t="s">
        <v>19</v>
      </c>
      <c r="S8" s="22" t="s">
        <v>68</v>
      </c>
      <c r="T8" s="22" t="s">
        <v>9</v>
      </c>
      <c r="U8" s="22" t="s">
        <v>125</v>
      </c>
      <c r="V8" s="22" t="s">
        <v>101</v>
      </c>
      <c r="W8" s="22" t="s">
        <v>164</v>
      </c>
      <c r="X8" s="22" t="s">
        <v>165</v>
      </c>
      <c r="Y8" s="22" t="s">
        <v>215</v>
      </c>
      <c r="Z8" s="22" t="s">
        <v>136</v>
      </c>
      <c r="AA8" s="22" t="s">
        <v>153</v>
      </c>
      <c r="AB8" s="22" t="s">
        <v>168</v>
      </c>
      <c r="AC8" s="22" t="s">
        <v>170</v>
      </c>
      <c r="AD8" s="22" t="s">
        <v>114</v>
      </c>
      <c r="AE8" s="22" t="s">
        <v>137</v>
      </c>
      <c r="AF8" s="22" t="s">
        <v>138</v>
      </c>
      <c r="AG8" s="22" t="s">
        <v>119</v>
      </c>
      <c r="AH8" s="22" t="s">
        <v>89</v>
      </c>
      <c r="AI8" s="22" t="s">
        <v>91</v>
      </c>
      <c r="AJ8" s="22" t="s">
        <v>90</v>
      </c>
      <c r="AK8" s="22" t="s">
        <v>80</v>
      </c>
      <c r="AL8" s="65" t="s">
        <v>181</v>
      </c>
    </row>
    <row r="9" spans="2:38" x14ac:dyDescent="0.2">
      <c r="B9" s="42" t="s">
        <v>335</v>
      </c>
      <c r="C9" s="49">
        <v>2169600</v>
      </c>
      <c r="D9" s="49">
        <v>627200.5</v>
      </c>
      <c r="E9" s="49">
        <v>466189</v>
      </c>
      <c r="F9" s="49">
        <v>1132710</v>
      </c>
      <c r="G9" s="49">
        <v>595236.77777777775</v>
      </c>
      <c r="H9" s="49">
        <v>106185</v>
      </c>
      <c r="I9" s="49">
        <v>873931</v>
      </c>
      <c r="J9" s="49">
        <v>4346860</v>
      </c>
      <c r="K9" s="49">
        <v>2377053</v>
      </c>
      <c r="L9" s="49">
        <v>4159811.5</v>
      </c>
      <c r="M9" s="49">
        <v>175638</v>
      </c>
      <c r="N9" s="49">
        <v>470529.5</v>
      </c>
      <c r="O9" s="49">
        <v>579816</v>
      </c>
      <c r="P9" s="49">
        <v>124774</v>
      </c>
      <c r="Q9" s="49">
        <v>126166.875</v>
      </c>
      <c r="R9" s="49">
        <v>8000</v>
      </c>
      <c r="S9" s="49">
        <v>140059.83333333334</v>
      </c>
      <c r="T9" s="49">
        <v>129520.55555555556</v>
      </c>
      <c r="U9" s="49">
        <v>275000</v>
      </c>
      <c r="V9" s="49">
        <v>85335</v>
      </c>
      <c r="W9" s="49">
        <v>636315</v>
      </c>
      <c r="X9" s="49">
        <v>341579.5</v>
      </c>
      <c r="Y9" s="49">
        <v>306000</v>
      </c>
      <c r="Z9" s="49">
        <v>475479</v>
      </c>
      <c r="AA9" s="49">
        <v>46159</v>
      </c>
      <c r="AB9" s="49">
        <v>2328198</v>
      </c>
      <c r="AC9" s="49">
        <v>2348365</v>
      </c>
      <c r="AD9" s="49">
        <v>395551.5</v>
      </c>
      <c r="AE9" s="49">
        <v>2020785</v>
      </c>
      <c r="AF9" s="49">
        <v>437887</v>
      </c>
      <c r="AG9" s="49">
        <v>4621031</v>
      </c>
      <c r="AH9" s="49">
        <v>101469.6</v>
      </c>
      <c r="AI9" s="49">
        <v>265771.88888888888</v>
      </c>
      <c r="AJ9" s="49">
        <v>123743</v>
      </c>
      <c r="AK9" s="49">
        <v>302491.5</v>
      </c>
      <c r="AL9" s="50">
        <v>351492</v>
      </c>
    </row>
    <row r="10" spans="2:38" x14ac:dyDescent="0.2">
      <c r="B10" s="42" t="s">
        <v>336</v>
      </c>
      <c r="C10" s="49">
        <v>265657.5</v>
      </c>
      <c r="D10" s="49">
        <v>297304.5</v>
      </c>
      <c r="E10" s="49">
        <v>658074</v>
      </c>
      <c r="F10" s="49">
        <v>697996</v>
      </c>
      <c r="G10" s="49">
        <v>304916.55555555556</v>
      </c>
      <c r="H10" s="49">
        <v>55140</v>
      </c>
      <c r="I10" s="49">
        <v>33230</v>
      </c>
      <c r="J10" s="49">
        <v>517016</v>
      </c>
      <c r="K10" s="49">
        <v>466119</v>
      </c>
      <c r="L10" s="49">
        <v>436870</v>
      </c>
      <c r="M10" s="49">
        <v>18900</v>
      </c>
      <c r="N10" s="49">
        <v>37453.5</v>
      </c>
      <c r="O10" s="49">
        <v>122564</v>
      </c>
      <c r="P10" s="49">
        <v>26640</v>
      </c>
      <c r="Q10" s="49">
        <v>22057.75</v>
      </c>
      <c r="R10" s="49">
        <v>0</v>
      </c>
      <c r="S10" s="49">
        <v>29631</v>
      </c>
      <c r="T10" s="49">
        <v>41711.666666666664</v>
      </c>
      <c r="U10" s="49">
        <v>259000</v>
      </c>
      <c r="V10" s="49">
        <v>71302.5</v>
      </c>
      <c r="W10" s="49">
        <v>364662</v>
      </c>
      <c r="X10" s="49">
        <v>209920.66666666666</v>
      </c>
      <c r="Y10" s="49">
        <v>76600</v>
      </c>
      <c r="Z10" s="49">
        <v>118553</v>
      </c>
      <c r="AA10" s="49">
        <v>23969</v>
      </c>
      <c r="AB10" s="49">
        <v>466119</v>
      </c>
      <c r="AC10" s="49">
        <v>466119</v>
      </c>
      <c r="AD10" s="49">
        <v>185457</v>
      </c>
      <c r="AE10" s="49">
        <v>282705</v>
      </c>
      <c r="AF10" s="49">
        <v>45598</v>
      </c>
      <c r="AG10" s="49">
        <v>803559.5</v>
      </c>
      <c r="AH10" s="49">
        <v>87101</v>
      </c>
      <c r="AI10" s="49">
        <v>73827.333333333328</v>
      </c>
      <c r="AJ10" s="49">
        <v>108209</v>
      </c>
      <c r="AK10" s="49">
        <v>111748.83333333333</v>
      </c>
      <c r="AL10" s="50">
        <v>781277</v>
      </c>
    </row>
    <row r="11" spans="2:38" x14ac:dyDescent="0.2">
      <c r="B11" s="42" t="s">
        <v>337</v>
      </c>
      <c r="C11" s="49">
        <v>146138</v>
      </c>
      <c r="D11" s="49">
        <v>11000</v>
      </c>
      <c r="E11" s="49">
        <v>1689</v>
      </c>
      <c r="F11" s="49">
        <v>41638</v>
      </c>
      <c r="G11" s="49">
        <v>43097.444444444445</v>
      </c>
      <c r="H11" s="49">
        <v>2730</v>
      </c>
      <c r="I11" s="49">
        <v>189571</v>
      </c>
      <c r="J11" s="49">
        <v>0</v>
      </c>
      <c r="K11" s="49">
        <v>226792</v>
      </c>
      <c r="L11" s="49">
        <v>189794</v>
      </c>
      <c r="M11" s="49">
        <v>12000</v>
      </c>
      <c r="N11" s="49">
        <v>98775.5</v>
      </c>
      <c r="O11" s="49">
        <v>49837</v>
      </c>
      <c r="P11" s="49">
        <v>65729</v>
      </c>
      <c r="Q11" s="49">
        <v>27707.875</v>
      </c>
      <c r="R11" s="49">
        <v>18050</v>
      </c>
      <c r="S11" s="49">
        <v>35808.666666666664</v>
      </c>
      <c r="T11" s="49">
        <v>32721.333333333332</v>
      </c>
      <c r="U11" s="49">
        <v>27000</v>
      </c>
      <c r="V11" s="49">
        <v>26743</v>
      </c>
      <c r="W11" s="49">
        <v>94643</v>
      </c>
      <c r="X11" s="49">
        <v>82736.5</v>
      </c>
      <c r="Y11" s="49">
        <v>37000</v>
      </c>
      <c r="Z11" s="49">
        <v>50142</v>
      </c>
      <c r="AA11" s="49">
        <v>1187</v>
      </c>
      <c r="AB11" s="49">
        <v>226792</v>
      </c>
      <c r="AC11" s="49">
        <v>226792</v>
      </c>
      <c r="AD11" s="49">
        <v>18418</v>
      </c>
      <c r="AE11" s="49">
        <v>310407</v>
      </c>
      <c r="AF11" s="49">
        <v>15899</v>
      </c>
      <c r="AG11" s="49">
        <v>2571896</v>
      </c>
      <c r="AH11" s="49">
        <v>34581.4</v>
      </c>
      <c r="AI11" s="49">
        <v>59442.777777777781</v>
      </c>
      <c r="AJ11" s="49">
        <v>78362</v>
      </c>
      <c r="AK11" s="49">
        <v>83971</v>
      </c>
      <c r="AL11" s="50">
        <v>54067</v>
      </c>
    </row>
    <row r="12" spans="2:38" x14ac:dyDescent="0.2">
      <c r="B12" s="42" t="s">
        <v>338</v>
      </c>
      <c r="C12" s="49">
        <v>2945850.5</v>
      </c>
      <c r="D12" s="49">
        <v>207500</v>
      </c>
      <c r="E12" s="49">
        <v>175130</v>
      </c>
      <c r="F12" s="49">
        <v>586103</v>
      </c>
      <c r="G12" s="49">
        <v>433502.33333333331</v>
      </c>
      <c r="H12" s="49">
        <v>20425</v>
      </c>
      <c r="I12" s="49">
        <v>768462</v>
      </c>
      <c r="J12" s="49">
        <v>2282898</v>
      </c>
      <c r="K12" s="49">
        <v>2641029</v>
      </c>
      <c r="L12" s="49">
        <v>2787531.5</v>
      </c>
      <c r="M12" s="49">
        <v>160000</v>
      </c>
      <c r="N12" s="49">
        <v>1017508.5</v>
      </c>
      <c r="O12" s="49">
        <v>274427</v>
      </c>
      <c r="P12" s="49">
        <v>267166</v>
      </c>
      <c r="Q12" s="49">
        <v>149652.375</v>
      </c>
      <c r="R12" s="49">
        <v>38066</v>
      </c>
      <c r="S12" s="49">
        <v>180760</v>
      </c>
      <c r="T12" s="49">
        <v>163083.11111111112</v>
      </c>
      <c r="U12" s="49">
        <v>375000</v>
      </c>
      <c r="V12" s="49">
        <v>92641.5</v>
      </c>
      <c r="W12" s="49">
        <v>221769</v>
      </c>
      <c r="X12" s="49">
        <v>147695.66666666666</v>
      </c>
      <c r="Y12" s="49">
        <v>853808</v>
      </c>
      <c r="Z12" s="49">
        <v>1530138</v>
      </c>
      <c r="AA12" s="49">
        <v>8879</v>
      </c>
      <c r="AB12" s="49">
        <v>3637951</v>
      </c>
      <c r="AC12" s="49">
        <v>2312502</v>
      </c>
      <c r="AD12" s="49">
        <v>342676.5</v>
      </c>
      <c r="AE12" s="49">
        <v>2636648</v>
      </c>
      <c r="AF12" s="49">
        <v>426517</v>
      </c>
      <c r="AG12" s="49">
        <v>3972875</v>
      </c>
      <c r="AH12" s="49">
        <v>101339.6</v>
      </c>
      <c r="AI12" s="49">
        <v>251166</v>
      </c>
      <c r="AJ12" s="49">
        <v>225309.33333333334</v>
      </c>
      <c r="AK12" s="49">
        <v>287994.83333333331</v>
      </c>
      <c r="AL12" s="50">
        <v>65019</v>
      </c>
    </row>
    <row r="13" spans="2:38" x14ac:dyDescent="0.2">
      <c r="B13" s="42" t="s">
        <v>339</v>
      </c>
      <c r="C13" s="49">
        <v>5571.5</v>
      </c>
      <c r="D13" s="49">
        <v>0</v>
      </c>
      <c r="E13" s="49">
        <v>0</v>
      </c>
      <c r="F13" s="49">
        <v>0</v>
      </c>
      <c r="G13" s="49">
        <v>5027.333333333333</v>
      </c>
      <c r="H13" s="49">
        <v>0</v>
      </c>
      <c r="I13" s="49">
        <v>22046</v>
      </c>
      <c r="J13" s="49">
        <v>99565</v>
      </c>
      <c r="K13" s="49">
        <v>11143</v>
      </c>
      <c r="L13" s="49">
        <v>5571.5</v>
      </c>
      <c r="M13" s="49">
        <v>19000</v>
      </c>
      <c r="N13" s="49">
        <v>0</v>
      </c>
      <c r="O13" s="49">
        <v>0</v>
      </c>
      <c r="P13" s="49">
        <v>0</v>
      </c>
      <c r="Q13" s="49">
        <v>3522.875</v>
      </c>
      <c r="R13" s="49">
        <v>0</v>
      </c>
      <c r="S13" s="49">
        <v>316.66666666666669</v>
      </c>
      <c r="T13" s="49">
        <v>3703.7777777777778</v>
      </c>
      <c r="U13" s="49">
        <v>0</v>
      </c>
      <c r="V13" s="49">
        <v>0</v>
      </c>
      <c r="W13" s="49">
        <v>261827</v>
      </c>
      <c r="X13" s="49">
        <v>33917</v>
      </c>
      <c r="Y13" s="49">
        <v>0</v>
      </c>
      <c r="Z13" s="49">
        <v>0</v>
      </c>
      <c r="AA13" s="49">
        <v>0</v>
      </c>
      <c r="AB13" s="49">
        <v>11143</v>
      </c>
      <c r="AC13" s="49">
        <v>11143</v>
      </c>
      <c r="AD13" s="49">
        <v>0</v>
      </c>
      <c r="AE13" s="49">
        <v>0</v>
      </c>
      <c r="AF13" s="49">
        <v>0</v>
      </c>
      <c r="AG13" s="49">
        <v>5571.5</v>
      </c>
      <c r="AH13" s="49">
        <v>10268.200000000001</v>
      </c>
      <c r="AI13" s="49">
        <v>14552.555555555555</v>
      </c>
      <c r="AJ13" s="49">
        <v>23191.333333333332</v>
      </c>
      <c r="AK13" s="49">
        <v>14636.833333333334</v>
      </c>
      <c r="AL13" s="50">
        <v>0</v>
      </c>
    </row>
    <row r="14" spans="2:38" x14ac:dyDescent="0.2">
      <c r="B14" s="42" t="s">
        <v>340</v>
      </c>
      <c r="C14" s="49">
        <v>451878</v>
      </c>
      <c r="D14" s="49">
        <v>567932.5</v>
      </c>
      <c r="E14" s="49">
        <v>221928</v>
      </c>
      <c r="F14" s="49">
        <v>569359</v>
      </c>
      <c r="G14" s="49">
        <v>293959</v>
      </c>
      <c r="H14" s="49">
        <v>35593</v>
      </c>
      <c r="I14" s="49">
        <v>673042</v>
      </c>
      <c r="J14" s="49">
        <v>534182</v>
      </c>
      <c r="K14" s="49">
        <v>720000</v>
      </c>
      <c r="L14" s="49">
        <v>833842</v>
      </c>
      <c r="M14" s="49">
        <v>209434</v>
      </c>
      <c r="N14" s="49">
        <v>605923.5</v>
      </c>
      <c r="O14" s="49">
        <v>791908</v>
      </c>
      <c r="P14" s="49">
        <v>359483</v>
      </c>
      <c r="Q14" s="49">
        <v>214284.625</v>
      </c>
      <c r="R14" s="49">
        <v>223733</v>
      </c>
      <c r="S14" s="49">
        <v>221661</v>
      </c>
      <c r="T14" s="49">
        <v>215632</v>
      </c>
      <c r="U14" s="49">
        <v>388200</v>
      </c>
      <c r="V14" s="49">
        <v>164651</v>
      </c>
      <c r="W14" s="49">
        <v>354722</v>
      </c>
      <c r="X14" s="49">
        <v>485698</v>
      </c>
      <c r="Y14" s="49">
        <v>828000</v>
      </c>
      <c r="Z14" s="49">
        <v>437436</v>
      </c>
      <c r="AA14" s="49">
        <v>15472</v>
      </c>
      <c r="AB14" s="49">
        <v>640000</v>
      </c>
      <c r="AC14" s="49">
        <v>1760000</v>
      </c>
      <c r="AD14" s="49">
        <v>191758</v>
      </c>
      <c r="AE14" s="49">
        <v>1416459</v>
      </c>
      <c r="AF14" s="49">
        <v>229133</v>
      </c>
      <c r="AG14" s="49">
        <v>2020000</v>
      </c>
      <c r="AH14" s="49">
        <v>156004.4</v>
      </c>
      <c r="AI14" s="49">
        <v>350389.66666666669</v>
      </c>
      <c r="AJ14" s="49">
        <v>178827</v>
      </c>
      <c r="AK14" s="49">
        <v>281552.66666666669</v>
      </c>
      <c r="AL14" s="50">
        <v>134499</v>
      </c>
    </row>
    <row r="15" spans="2:38" x14ac:dyDescent="0.2">
      <c r="B15" s="42" t="s">
        <v>341</v>
      </c>
      <c r="C15" s="49">
        <v>0</v>
      </c>
      <c r="D15" s="49">
        <v>130000</v>
      </c>
      <c r="E15" s="49">
        <v>0</v>
      </c>
      <c r="F15" s="49">
        <v>0</v>
      </c>
      <c r="G15" s="49">
        <v>84088.888888888891</v>
      </c>
      <c r="H15" s="49">
        <v>0</v>
      </c>
      <c r="I15" s="49">
        <v>1232331</v>
      </c>
      <c r="J15" s="49">
        <v>5583953</v>
      </c>
      <c r="K15" s="49">
        <v>0</v>
      </c>
      <c r="L15" s="49">
        <v>0</v>
      </c>
      <c r="M15" s="49">
        <v>0</v>
      </c>
      <c r="N15" s="49">
        <v>54931.5</v>
      </c>
      <c r="O15" s="49">
        <v>0</v>
      </c>
      <c r="P15" s="49">
        <v>35848</v>
      </c>
      <c r="Q15" s="49">
        <v>11474.75</v>
      </c>
      <c r="R15" s="49">
        <v>0</v>
      </c>
      <c r="S15" s="49">
        <v>1764.8333333333333</v>
      </c>
      <c r="T15" s="49">
        <v>8092.4444444444443</v>
      </c>
      <c r="U15" s="49">
        <v>234000</v>
      </c>
      <c r="V15" s="49">
        <v>0</v>
      </c>
      <c r="W15" s="49">
        <v>209947</v>
      </c>
      <c r="X15" s="49">
        <v>303346.83333333331</v>
      </c>
      <c r="Y15" s="49">
        <v>0</v>
      </c>
      <c r="Z15" s="49">
        <v>0</v>
      </c>
      <c r="AA15" s="49">
        <v>0</v>
      </c>
      <c r="AB15" s="49">
        <v>0</v>
      </c>
      <c r="AC15" s="49">
        <v>0</v>
      </c>
      <c r="AD15" s="49">
        <v>162175</v>
      </c>
      <c r="AE15" s="49">
        <v>35433</v>
      </c>
      <c r="AF15" s="49">
        <v>11811</v>
      </c>
      <c r="AG15" s="49">
        <v>1651000</v>
      </c>
      <c r="AH15" s="49">
        <v>6000</v>
      </c>
      <c r="AI15" s="49">
        <v>71180.555555555562</v>
      </c>
      <c r="AJ15" s="49">
        <v>15556.666666666666</v>
      </c>
      <c r="AK15" s="49">
        <v>72662.5</v>
      </c>
      <c r="AL15" s="50">
        <v>146809</v>
      </c>
    </row>
    <row r="16" spans="2:38" ht="13.5" thickBot="1" x14ac:dyDescent="0.25">
      <c r="B16" s="42" t="s">
        <v>342</v>
      </c>
      <c r="C16" s="51">
        <v>4290511.5</v>
      </c>
      <c r="D16" s="51">
        <v>0</v>
      </c>
      <c r="E16" s="51">
        <v>1311627</v>
      </c>
      <c r="F16" s="51">
        <v>23024</v>
      </c>
      <c r="G16" s="51">
        <v>245857.77777777778</v>
      </c>
      <c r="H16" s="51">
        <v>76837</v>
      </c>
      <c r="I16" s="51">
        <v>1449750</v>
      </c>
      <c r="J16" s="51">
        <v>4127474</v>
      </c>
      <c r="K16" s="51">
        <v>2379671</v>
      </c>
      <c r="L16" s="51">
        <v>4002777</v>
      </c>
      <c r="M16" s="51">
        <v>1200000</v>
      </c>
      <c r="N16" s="51">
        <v>0</v>
      </c>
      <c r="O16" s="51">
        <v>636568</v>
      </c>
      <c r="P16" s="51">
        <v>0</v>
      </c>
      <c r="Q16" s="51">
        <v>5547.25</v>
      </c>
      <c r="R16" s="51">
        <v>46666</v>
      </c>
      <c r="S16" s="51">
        <v>14820.333333333334</v>
      </c>
      <c r="T16" s="51">
        <v>14688</v>
      </c>
      <c r="U16" s="51">
        <v>0</v>
      </c>
      <c r="V16" s="51">
        <v>25000</v>
      </c>
      <c r="W16" s="51">
        <v>0</v>
      </c>
      <c r="X16" s="51">
        <v>219610.33333333334</v>
      </c>
      <c r="Y16" s="51">
        <v>150000</v>
      </c>
      <c r="Z16" s="51">
        <v>0</v>
      </c>
      <c r="AA16" s="51">
        <v>33401</v>
      </c>
      <c r="AB16" s="51">
        <v>5027691</v>
      </c>
      <c r="AC16" s="51">
        <v>3892949</v>
      </c>
      <c r="AD16" s="51">
        <v>108926</v>
      </c>
      <c r="AE16" s="51">
        <v>315507</v>
      </c>
      <c r="AF16" s="51">
        <v>225362</v>
      </c>
      <c r="AG16" s="51">
        <v>4640875.5</v>
      </c>
      <c r="AH16" s="51">
        <v>20979.4</v>
      </c>
      <c r="AI16" s="51">
        <v>4111.1111111111113</v>
      </c>
      <c r="AJ16" s="51">
        <v>38200.666666666664</v>
      </c>
      <c r="AK16" s="51">
        <v>11942.666666666666</v>
      </c>
      <c r="AL16" s="52">
        <v>0</v>
      </c>
    </row>
    <row r="17" spans="2:38" ht="13.5" thickBot="1" x14ac:dyDescent="0.25">
      <c r="B17" s="26" t="s">
        <v>352</v>
      </c>
      <c r="C17" s="57">
        <f>SUM(C9:C16)</f>
        <v>10275207</v>
      </c>
      <c r="D17" s="57">
        <f t="shared" ref="D17:AL17" si="0">SUM(D9:D16)</f>
        <v>1840937.5</v>
      </c>
      <c r="E17" s="57">
        <f t="shared" si="0"/>
        <v>2834637</v>
      </c>
      <c r="F17" s="57">
        <f t="shared" si="0"/>
        <v>3050830</v>
      </c>
      <c r="G17" s="57">
        <f t="shared" si="0"/>
        <v>2005686.111111111</v>
      </c>
      <c r="H17" s="57">
        <f t="shared" si="0"/>
        <v>296910</v>
      </c>
      <c r="I17" s="57">
        <f t="shared" si="0"/>
        <v>5242363</v>
      </c>
      <c r="J17" s="57">
        <f t="shared" si="0"/>
        <v>17491948</v>
      </c>
      <c r="K17" s="57">
        <f t="shared" si="0"/>
        <v>8821807</v>
      </c>
      <c r="L17" s="57">
        <f t="shared" si="0"/>
        <v>12416197.5</v>
      </c>
      <c r="M17" s="57">
        <f t="shared" si="0"/>
        <v>1794972</v>
      </c>
      <c r="N17" s="57">
        <f t="shared" si="0"/>
        <v>2285122</v>
      </c>
      <c r="O17" s="57">
        <f t="shared" si="0"/>
        <v>2455120</v>
      </c>
      <c r="P17" s="57">
        <f t="shared" si="0"/>
        <v>879640</v>
      </c>
      <c r="Q17" s="57">
        <f t="shared" si="0"/>
        <v>560414.375</v>
      </c>
      <c r="R17" s="57">
        <f t="shared" si="0"/>
        <v>334515</v>
      </c>
      <c r="S17" s="57">
        <f t="shared" si="0"/>
        <v>624822.33333333349</v>
      </c>
      <c r="T17" s="57">
        <f t="shared" si="0"/>
        <v>609152.88888888899</v>
      </c>
      <c r="U17" s="57">
        <f t="shared" si="0"/>
        <v>1558200</v>
      </c>
      <c r="V17" s="57">
        <f t="shared" si="0"/>
        <v>465673</v>
      </c>
      <c r="W17" s="57">
        <f t="shared" si="0"/>
        <v>2143885</v>
      </c>
      <c r="X17" s="57">
        <f t="shared" si="0"/>
        <v>1824504.4999999998</v>
      </c>
      <c r="Y17" s="57">
        <f t="shared" si="0"/>
        <v>2251408</v>
      </c>
      <c r="Z17" s="57">
        <f t="shared" si="0"/>
        <v>2611748</v>
      </c>
      <c r="AA17" s="57">
        <f t="shared" si="0"/>
        <v>129067</v>
      </c>
      <c r="AB17" s="57">
        <f t="shared" si="0"/>
        <v>12337894</v>
      </c>
      <c r="AC17" s="57">
        <f t="shared" si="0"/>
        <v>11017870</v>
      </c>
      <c r="AD17" s="57">
        <f t="shared" si="0"/>
        <v>1404962</v>
      </c>
      <c r="AE17" s="57">
        <f t="shared" si="0"/>
        <v>7017944</v>
      </c>
      <c r="AF17" s="57">
        <f t="shared" si="0"/>
        <v>1392207</v>
      </c>
      <c r="AG17" s="57">
        <f t="shared" si="0"/>
        <v>20286808.5</v>
      </c>
      <c r="AH17" s="57">
        <f t="shared" si="0"/>
        <v>517743.6</v>
      </c>
      <c r="AI17" s="57">
        <f t="shared" si="0"/>
        <v>1090441.8888888888</v>
      </c>
      <c r="AJ17" s="57">
        <f t="shared" si="0"/>
        <v>791399</v>
      </c>
      <c r="AK17" s="57">
        <f t="shared" si="0"/>
        <v>1167000.8333333335</v>
      </c>
      <c r="AL17" s="60">
        <f t="shared" si="0"/>
        <v>1533163</v>
      </c>
    </row>
    <row r="18" spans="2:38" x14ac:dyDescent="0.2">
      <c r="B18" s="42" t="s">
        <v>343</v>
      </c>
      <c r="C18" s="58">
        <v>1119781</v>
      </c>
      <c r="D18" s="58">
        <v>166552</v>
      </c>
      <c r="E18" s="58">
        <v>82506</v>
      </c>
      <c r="F18" s="58">
        <v>130375</v>
      </c>
      <c r="G18" s="58">
        <v>378772.33333333331</v>
      </c>
      <c r="H18" s="58">
        <v>340200</v>
      </c>
      <c r="I18" s="58">
        <v>1011481</v>
      </c>
      <c r="J18" s="58">
        <v>4188678</v>
      </c>
      <c r="K18" s="58">
        <v>2159430</v>
      </c>
      <c r="L18" s="58">
        <v>1487347</v>
      </c>
      <c r="M18" s="58">
        <v>95567</v>
      </c>
      <c r="N18" s="58">
        <v>276144.5</v>
      </c>
      <c r="O18" s="58">
        <v>66737</v>
      </c>
      <c r="P18" s="58">
        <v>331142</v>
      </c>
      <c r="Q18" s="58">
        <v>229732</v>
      </c>
      <c r="R18" s="58">
        <v>71000</v>
      </c>
      <c r="S18" s="58">
        <v>152407.83333333334</v>
      </c>
      <c r="T18" s="58">
        <v>206998.33333333334</v>
      </c>
      <c r="U18" s="58">
        <v>225000</v>
      </c>
      <c r="V18" s="58">
        <v>111017</v>
      </c>
      <c r="W18" s="58">
        <v>15874</v>
      </c>
      <c r="X18" s="58">
        <v>212614.16666666666</v>
      </c>
      <c r="Y18" s="58">
        <v>119000</v>
      </c>
      <c r="Z18" s="58">
        <v>396385</v>
      </c>
      <c r="AA18" s="58">
        <v>147886</v>
      </c>
      <c r="AB18" s="58">
        <v>2323362</v>
      </c>
      <c r="AC18" s="58">
        <v>2159430</v>
      </c>
      <c r="AD18" s="58">
        <v>135339.5</v>
      </c>
      <c r="AE18" s="58">
        <v>1684635</v>
      </c>
      <c r="AF18" s="58">
        <v>272515</v>
      </c>
      <c r="AG18" s="58">
        <v>1766715</v>
      </c>
      <c r="AH18" s="58">
        <v>54832.4</v>
      </c>
      <c r="AI18" s="58">
        <v>176870.22222222222</v>
      </c>
      <c r="AJ18" s="58">
        <v>106116.33333333333</v>
      </c>
      <c r="AK18" s="58">
        <v>115744.83333333333</v>
      </c>
      <c r="AL18" s="61">
        <v>3334260</v>
      </c>
    </row>
    <row r="19" spans="2:38" x14ac:dyDescent="0.2">
      <c r="B19" s="42" t="s">
        <v>344</v>
      </c>
      <c r="C19" s="58">
        <v>0</v>
      </c>
      <c r="D19" s="58">
        <v>0</v>
      </c>
      <c r="E19" s="58">
        <v>1463661</v>
      </c>
      <c r="F19" s="58">
        <v>2312877</v>
      </c>
      <c r="G19" s="58">
        <v>650140.33333333337</v>
      </c>
      <c r="H19" s="58">
        <v>0</v>
      </c>
      <c r="I19" s="58">
        <v>73160</v>
      </c>
      <c r="J19" s="58">
        <v>0</v>
      </c>
      <c r="K19" s="58">
        <v>0</v>
      </c>
      <c r="L19" s="58">
        <v>29484</v>
      </c>
      <c r="M19" s="58">
        <v>52316</v>
      </c>
      <c r="N19" s="58">
        <v>0</v>
      </c>
      <c r="O19" s="58">
        <v>1183924</v>
      </c>
      <c r="P19" s="58">
        <v>36134</v>
      </c>
      <c r="Q19" s="58">
        <v>15323.125</v>
      </c>
      <c r="R19" s="58">
        <v>0</v>
      </c>
      <c r="S19" s="58">
        <v>20660.666666666668</v>
      </c>
      <c r="T19" s="58">
        <v>13931.888888888889</v>
      </c>
      <c r="U19" s="58">
        <v>0</v>
      </c>
      <c r="V19" s="58">
        <v>9975</v>
      </c>
      <c r="W19" s="58">
        <v>0</v>
      </c>
      <c r="X19" s="58">
        <v>28625.333333333332</v>
      </c>
      <c r="Y19" s="58">
        <v>0</v>
      </c>
      <c r="Z19" s="58">
        <v>0</v>
      </c>
      <c r="AA19" s="58">
        <v>0</v>
      </c>
      <c r="AB19" s="58">
        <v>0</v>
      </c>
      <c r="AC19" s="58">
        <v>0</v>
      </c>
      <c r="AD19" s="58">
        <v>405173.5</v>
      </c>
      <c r="AE19" s="58">
        <v>0</v>
      </c>
      <c r="AF19" s="58">
        <v>0</v>
      </c>
      <c r="AG19" s="58">
        <v>0</v>
      </c>
      <c r="AH19" s="58">
        <v>20842</v>
      </c>
      <c r="AI19" s="58">
        <v>24344.888888888891</v>
      </c>
      <c r="AJ19" s="58">
        <v>14896.333333333334</v>
      </c>
      <c r="AK19" s="58">
        <v>23664.5</v>
      </c>
      <c r="AL19" s="61">
        <v>827693</v>
      </c>
    </row>
    <row r="20" spans="2:38" ht="13.5" thickBot="1" x14ac:dyDescent="0.25">
      <c r="B20" s="42" t="s">
        <v>345</v>
      </c>
      <c r="C20" s="58">
        <v>127275.5</v>
      </c>
      <c r="D20" s="58">
        <v>0</v>
      </c>
      <c r="E20" s="58">
        <v>113923</v>
      </c>
      <c r="F20" s="58">
        <v>180022</v>
      </c>
      <c r="G20" s="58">
        <v>130534.66666666667</v>
      </c>
      <c r="H20" s="58">
        <v>144206</v>
      </c>
      <c r="I20" s="58">
        <v>405627</v>
      </c>
      <c r="J20" s="58">
        <v>0</v>
      </c>
      <c r="K20" s="58">
        <v>239334</v>
      </c>
      <c r="L20" s="58">
        <v>283136.5</v>
      </c>
      <c r="M20" s="58">
        <v>0</v>
      </c>
      <c r="N20" s="58">
        <v>151834.5</v>
      </c>
      <c r="O20" s="58">
        <v>92150</v>
      </c>
      <c r="P20" s="58">
        <v>77040</v>
      </c>
      <c r="Q20" s="58">
        <v>8529.625</v>
      </c>
      <c r="R20" s="58">
        <v>5066</v>
      </c>
      <c r="S20" s="58">
        <v>5555.666666666667</v>
      </c>
      <c r="T20" s="58">
        <v>9630.3333333333339</v>
      </c>
      <c r="U20" s="58">
        <v>0</v>
      </c>
      <c r="V20" s="58">
        <v>21267</v>
      </c>
      <c r="W20" s="58">
        <v>1407</v>
      </c>
      <c r="X20" s="58">
        <v>70329.5</v>
      </c>
      <c r="Y20" s="58">
        <v>25000</v>
      </c>
      <c r="Z20" s="58">
        <v>343910</v>
      </c>
      <c r="AA20" s="58">
        <v>62687</v>
      </c>
      <c r="AB20" s="58">
        <v>239334</v>
      </c>
      <c r="AC20" s="58">
        <v>239334</v>
      </c>
      <c r="AD20" s="58">
        <v>31536.5</v>
      </c>
      <c r="AE20" s="58">
        <v>1461619</v>
      </c>
      <c r="AF20" s="58">
        <v>236438</v>
      </c>
      <c r="AG20" s="58">
        <v>119667</v>
      </c>
      <c r="AH20" s="58">
        <v>5565.6</v>
      </c>
      <c r="AI20" s="58">
        <v>20792</v>
      </c>
      <c r="AJ20" s="58">
        <v>11938</v>
      </c>
      <c r="AK20" s="58">
        <v>5550</v>
      </c>
      <c r="AL20" s="61">
        <v>232939</v>
      </c>
    </row>
    <row r="21" spans="2:38" ht="13.5" thickBot="1" x14ac:dyDescent="0.25">
      <c r="B21" s="26" t="s">
        <v>353</v>
      </c>
      <c r="C21" s="57">
        <f>SUM(C18:C20)</f>
        <v>1247056.5</v>
      </c>
      <c r="D21" s="57">
        <f t="shared" ref="D21:AL21" si="1">SUM(D18:D20)</f>
        <v>166552</v>
      </c>
      <c r="E21" s="57">
        <f t="shared" si="1"/>
        <v>1660090</v>
      </c>
      <c r="F21" s="57">
        <f t="shared" si="1"/>
        <v>2623274</v>
      </c>
      <c r="G21" s="57">
        <f t="shared" si="1"/>
        <v>1159447.3333333335</v>
      </c>
      <c r="H21" s="57">
        <f t="shared" si="1"/>
        <v>484406</v>
      </c>
      <c r="I21" s="57">
        <f t="shared" si="1"/>
        <v>1490268</v>
      </c>
      <c r="J21" s="57">
        <f t="shared" si="1"/>
        <v>4188678</v>
      </c>
      <c r="K21" s="57">
        <f t="shared" si="1"/>
        <v>2398764</v>
      </c>
      <c r="L21" s="57">
        <f t="shared" si="1"/>
        <v>1799967.5</v>
      </c>
      <c r="M21" s="57">
        <f t="shared" si="1"/>
        <v>147883</v>
      </c>
      <c r="N21" s="57">
        <f t="shared" si="1"/>
        <v>427979</v>
      </c>
      <c r="O21" s="57">
        <f t="shared" si="1"/>
        <v>1342811</v>
      </c>
      <c r="P21" s="57">
        <f t="shared" si="1"/>
        <v>444316</v>
      </c>
      <c r="Q21" s="57">
        <f t="shared" si="1"/>
        <v>253584.75</v>
      </c>
      <c r="R21" s="57">
        <f t="shared" si="1"/>
        <v>76066</v>
      </c>
      <c r="S21" s="57">
        <f t="shared" si="1"/>
        <v>178624.16666666666</v>
      </c>
      <c r="T21" s="57">
        <f t="shared" si="1"/>
        <v>230560.55555555556</v>
      </c>
      <c r="U21" s="57">
        <f t="shared" si="1"/>
        <v>225000</v>
      </c>
      <c r="V21" s="57">
        <f t="shared" si="1"/>
        <v>142259</v>
      </c>
      <c r="W21" s="57">
        <f t="shared" si="1"/>
        <v>17281</v>
      </c>
      <c r="X21" s="57">
        <f t="shared" si="1"/>
        <v>311569</v>
      </c>
      <c r="Y21" s="57">
        <f t="shared" si="1"/>
        <v>144000</v>
      </c>
      <c r="Z21" s="57">
        <f t="shared" si="1"/>
        <v>740295</v>
      </c>
      <c r="AA21" s="57">
        <f t="shared" si="1"/>
        <v>210573</v>
      </c>
      <c r="AB21" s="57">
        <f t="shared" si="1"/>
        <v>2562696</v>
      </c>
      <c r="AC21" s="57">
        <f t="shared" si="1"/>
        <v>2398764</v>
      </c>
      <c r="AD21" s="57">
        <f t="shared" si="1"/>
        <v>572049.5</v>
      </c>
      <c r="AE21" s="57">
        <f t="shared" si="1"/>
        <v>3146254</v>
      </c>
      <c r="AF21" s="57">
        <f t="shared" si="1"/>
        <v>508953</v>
      </c>
      <c r="AG21" s="57">
        <f t="shared" si="1"/>
        <v>1886382</v>
      </c>
      <c r="AH21" s="57">
        <f t="shared" si="1"/>
        <v>81240</v>
      </c>
      <c r="AI21" s="57">
        <f t="shared" si="1"/>
        <v>222007.11111111112</v>
      </c>
      <c r="AJ21" s="57">
        <f t="shared" si="1"/>
        <v>132950.66666666666</v>
      </c>
      <c r="AK21" s="57">
        <f t="shared" si="1"/>
        <v>144959.33333333331</v>
      </c>
      <c r="AL21" s="60">
        <f t="shared" si="1"/>
        <v>4394892</v>
      </c>
    </row>
    <row r="22" spans="2:38" ht="13.5" thickBot="1" x14ac:dyDescent="0.25">
      <c r="B22" s="34" t="s">
        <v>4</v>
      </c>
      <c r="C22" s="59">
        <v>11522263.5</v>
      </c>
      <c r="D22" s="59">
        <v>2007489.5</v>
      </c>
      <c r="E22" s="59">
        <v>4494727</v>
      </c>
      <c r="F22" s="59">
        <v>5674104</v>
      </c>
      <c r="G22" s="59">
        <v>3165133.4444444445</v>
      </c>
      <c r="H22" s="59">
        <v>781316</v>
      </c>
      <c r="I22" s="59">
        <v>6732631</v>
      </c>
      <c r="J22" s="59">
        <v>21680626</v>
      </c>
      <c r="K22" s="59">
        <v>11220571</v>
      </c>
      <c r="L22" s="59">
        <v>14216165</v>
      </c>
      <c r="M22" s="59">
        <v>1942855</v>
      </c>
      <c r="N22" s="59">
        <v>2713101</v>
      </c>
      <c r="O22" s="59">
        <v>3797931</v>
      </c>
      <c r="P22" s="59">
        <v>1323956</v>
      </c>
      <c r="Q22" s="59">
        <v>813999.125</v>
      </c>
      <c r="R22" s="59">
        <v>410581</v>
      </c>
      <c r="S22" s="59">
        <v>803446.5</v>
      </c>
      <c r="T22" s="59">
        <v>839713.4444444445</v>
      </c>
      <c r="U22" s="59">
        <v>1783200</v>
      </c>
      <c r="V22" s="59">
        <v>607932</v>
      </c>
      <c r="W22" s="59">
        <v>2161166</v>
      </c>
      <c r="X22" s="59">
        <v>2136073.5</v>
      </c>
      <c r="Y22" s="59">
        <v>2395408</v>
      </c>
      <c r="Z22" s="59">
        <v>3352043</v>
      </c>
      <c r="AA22" s="59">
        <v>339640</v>
      </c>
      <c r="AB22" s="59">
        <v>14900590</v>
      </c>
      <c r="AC22" s="59">
        <v>13416634</v>
      </c>
      <c r="AD22" s="59">
        <v>1977011.5</v>
      </c>
      <c r="AE22" s="59">
        <v>10164198</v>
      </c>
      <c r="AF22" s="59">
        <v>1901160</v>
      </c>
      <c r="AG22" s="59">
        <v>22173190.5</v>
      </c>
      <c r="AH22" s="59">
        <v>598983.6</v>
      </c>
      <c r="AI22" s="59">
        <v>1312449</v>
      </c>
      <c r="AJ22" s="59">
        <v>924349.66666666663</v>
      </c>
      <c r="AK22" s="59">
        <v>1311960.1666666667</v>
      </c>
      <c r="AL22" s="62">
        <v>5928055</v>
      </c>
    </row>
    <row r="23" spans="2:38" x14ac:dyDescent="0.2">
      <c r="B23" s="44" t="s">
        <v>5</v>
      </c>
      <c r="C23" s="53">
        <v>266</v>
      </c>
      <c r="D23" s="53">
        <v>118</v>
      </c>
      <c r="E23" s="53">
        <v>205</v>
      </c>
      <c r="F23" s="53">
        <v>260</v>
      </c>
      <c r="G23" s="53">
        <v>2924</v>
      </c>
      <c r="H23" s="53">
        <v>55</v>
      </c>
      <c r="I23" s="53">
        <v>2322</v>
      </c>
      <c r="J23" s="53">
        <v>256</v>
      </c>
      <c r="K23" s="53">
        <v>131</v>
      </c>
      <c r="L23" s="53">
        <v>340</v>
      </c>
      <c r="M23" s="53">
        <v>185</v>
      </c>
      <c r="N23" s="53">
        <v>412</v>
      </c>
      <c r="O23" s="53">
        <v>509</v>
      </c>
      <c r="P23" s="53">
        <v>223</v>
      </c>
      <c r="Q23" s="53">
        <v>3123</v>
      </c>
      <c r="R23" s="53">
        <v>15</v>
      </c>
      <c r="S23" s="53">
        <v>1470</v>
      </c>
      <c r="T23" s="53">
        <v>1669</v>
      </c>
      <c r="U23" s="53">
        <v>401</v>
      </c>
      <c r="V23" s="53">
        <v>653</v>
      </c>
      <c r="W23" s="53">
        <v>208</v>
      </c>
      <c r="X23" s="53">
        <v>1041</v>
      </c>
      <c r="Y23" s="53">
        <v>490</v>
      </c>
      <c r="Z23" s="53">
        <v>270</v>
      </c>
      <c r="AA23" s="53">
        <v>24</v>
      </c>
      <c r="AB23" s="53">
        <v>1346</v>
      </c>
      <c r="AC23" s="53">
        <v>171</v>
      </c>
      <c r="AD23" s="53">
        <v>811</v>
      </c>
      <c r="AE23" s="53">
        <v>1636</v>
      </c>
      <c r="AF23" s="53">
        <v>98</v>
      </c>
      <c r="AG23" s="53">
        <v>1648</v>
      </c>
      <c r="AH23" s="53">
        <v>715</v>
      </c>
      <c r="AI23" s="53">
        <v>1340</v>
      </c>
      <c r="AJ23" s="53">
        <v>677</v>
      </c>
      <c r="AK23" s="53">
        <v>513</v>
      </c>
      <c r="AL23" s="54">
        <v>43</v>
      </c>
    </row>
    <row r="24" spans="2:38" ht="13.5" thickBot="1" x14ac:dyDescent="0.25">
      <c r="B24" s="46" t="s">
        <v>6</v>
      </c>
      <c r="C24" s="55">
        <v>5</v>
      </c>
      <c r="D24" s="55">
        <v>2</v>
      </c>
      <c r="E24" s="55">
        <v>1</v>
      </c>
      <c r="F24" s="55">
        <v>2</v>
      </c>
      <c r="G24" s="55">
        <v>24</v>
      </c>
      <c r="H24" s="55">
        <v>5</v>
      </c>
      <c r="I24" s="55">
        <v>6</v>
      </c>
      <c r="J24" s="55">
        <v>3</v>
      </c>
      <c r="K24" s="55">
        <v>1</v>
      </c>
      <c r="L24" s="55">
        <v>8</v>
      </c>
      <c r="M24" s="55">
        <v>3</v>
      </c>
      <c r="N24" s="55">
        <v>2</v>
      </c>
      <c r="O24" s="55">
        <v>2</v>
      </c>
      <c r="P24" s="55">
        <v>1</v>
      </c>
      <c r="Q24" s="55">
        <v>11</v>
      </c>
      <c r="R24" s="55">
        <v>1</v>
      </c>
      <c r="S24" s="55">
        <v>18</v>
      </c>
      <c r="T24" s="55">
        <v>14</v>
      </c>
      <c r="U24" s="55">
        <v>2</v>
      </c>
      <c r="V24" s="55">
        <v>4</v>
      </c>
      <c r="W24" s="55">
        <v>2</v>
      </c>
      <c r="X24" s="55">
        <v>7</v>
      </c>
      <c r="Y24" s="55">
        <v>1</v>
      </c>
      <c r="Z24" s="55">
        <v>2</v>
      </c>
      <c r="AA24" s="55">
        <v>1</v>
      </c>
      <c r="AB24" s="55">
        <v>8</v>
      </c>
      <c r="AC24" s="55">
        <v>1</v>
      </c>
      <c r="AD24" s="55">
        <v>4</v>
      </c>
      <c r="AE24" s="55">
        <v>8</v>
      </c>
      <c r="AF24" s="55">
        <v>2</v>
      </c>
      <c r="AG24" s="55">
        <v>14</v>
      </c>
      <c r="AH24" s="55">
        <v>6</v>
      </c>
      <c r="AI24" s="55">
        <v>12</v>
      </c>
      <c r="AJ24" s="55">
        <v>6</v>
      </c>
      <c r="AK24" s="55">
        <v>9</v>
      </c>
      <c r="AL24" s="56">
        <v>2</v>
      </c>
    </row>
    <row r="26" spans="2:38" ht="13.5" thickBot="1" x14ac:dyDescent="0.25"/>
    <row r="27" spans="2:38" ht="13.5" thickBot="1" x14ac:dyDescent="0.25">
      <c r="B27" s="162" t="s">
        <v>356</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4"/>
    </row>
    <row r="28" spans="2:38" ht="15" x14ac:dyDescent="0.25">
      <c r="B28" s="29" t="s">
        <v>357</v>
      </c>
      <c r="C28" s="31">
        <f t="shared" ref="C28:C41" si="2">+C9/C$22</f>
        <v>0.18829633604543067</v>
      </c>
      <c r="D28" s="31">
        <f t="shared" ref="D28:H28" si="3">+D9/D$22</f>
        <v>0.31243027672124812</v>
      </c>
      <c r="E28" s="31">
        <f t="shared" si="3"/>
        <v>0.10371909128185093</v>
      </c>
      <c r="F28" s="31">
        <f t="shared" si="3"/>
        <v>0.19962799412911714</v>
      </c>
      <c r="G28" s="31">
        <f t="shared" si="3"/>
        <v>0.18806056307754057</v>
      </c>
      <c r="H28" s="66">
        <f t="shared" si="3"/>
        <v>0.13590531871867464</v>
      </c>
      <c r="I28" s="66">
        <f t="shared" ref="I28:AL28" si="4">+I9/I$22</f>
        <v>0.12980527226280483</v>
      </c>
      <c r="J28" s="66">
        <f t="shared" si="4"/>
        <v>0.20049513330473023</v>
      </c>
      <c r="K28" s="66">
        <f t="shared" si="4"/>
        <v>0.21184777494835155</v>
      </c>
      <c r="L28" s="66">
        <f t="shared" si="4"/>
        <v>0.29261136881852456</v>
      </c>
      <c r="M28" s="66">
        <f t="shared" si="4"/>
        <v>9.040201147280677E-2</v>
      </c>
      <c r="N28" s="66">
        <f t="shared" si="4"/>
        <v>0.17342867073507401</v>
      </c>
      <c r="O28" s="66">
        <f t="shared" si="4"/>
        <v>0.15266628066702634</v>
      </c>
      <c r="P28" s="66">
        <f t="shared" si="4"/>
        <v>9.4243313221889544E-2</v>
      </c>
      <c r="Q28" s="66">
        <f t="shared" si="4"/>
        <v>0.15499632754519238</v>
      </c>
      <c r="R28" s="66">
        <f t="shared" si="4"/>
        <v>1.9484584040664325E-2</v>
      </c>
      <c r="S28" s="66">
        <f t="shared" si="4"/>
        <v>0.17432378301894819</v>
      </c>
      <c r="T28" s="66">
        <f t="shared" si="4"/>
        <v>0.15424375590561912</v>
      </c>
      <c r="U28" s="66">
        <f t="shared" si="4"/>
        <v>0.15421713772992374</v>
      </c>
      <c r="V28" s="66">
        <f t="shared" si="4"/>
        <v>0.14036931762104973</v>
      </c>
      <c r="W28" s="66">
        <f t="shared" si="4"/>
        <v>0.29443133937883531</v>
      </c>
      <c r="X28" s="66">
        <f t="shared" si="4"/>
        <v>0.15990999373382986</v>
      </c>
      <c r="Y28" s="66">
        <f t="shared" si="4"/>
        <v>0.12774441765244168</v>
      </c>
      <c r="Z28" s="66">
        <f t="shared" si="4"/>
        <v>0.14184752403235878</v>
      </c>
      <c r="AA28" s="66">
        <f t="shared" si="4"/>
        <v>0.13590566482157579</v>
      </c>
      <c r="AB28" s="66">
        <f t="shared" si="4"/>
        <v>0.15624871229931164</v>
      </c>
      <c r="AC28" s="66">
        <f t="shared" si="4"/>
        <v>0.17503384231842353</v>
      </c>
      <c r="AD28" s="66">
        <f t="shared" si="4"/>
        <v>0.20007546744164109</v>
      </c>
      <c r="AE28" s="66">
        <f t="shared" si="4"/>
        <v>0.19881401365852969</v>
      </c>
      <c r="AF28" s="66">
        <f t="shared" si="4"/>
        <v>0.23032622188558563</v>
      </c>
      <c r="AG28" s="66">
        <f t="shared" si="4"/>
        <v>0.20840622823314489</v>
      </c>
      <c r="AH28" s="66">
        <f t="shared" si="4"/>
        <v>0.16940296862885729</v>
      </c>
      <c r="AI28" s="66">
        <f t="shared" si="4"/>
        <v>0.20250073632490778</v>
      </c>
      <c r="AJ28" s="66">
        <f t="shared" si="4"/>
        <v>0.13387033550434918</v>
      </c>
      <c r="AK28" s="66">
        <f t="shared" si="4"/>
        <v>0.23056454584939759</v>
      </c>
      <c r="AL28" s="66">
        <f t="shared" si="4"/>
        <v>5.9292972146850864E-2</v>
      </c>
    </row>
    <row r="29" spans="2:38" ht="15" x14ac:dyDescent="0.25">
      <c r="B29" s="30" t="s">
        <v>358</v>
      </c>
      <c r="C29" s="31">
        <f t="shared" si="2"/>
        <v>2.3056016727963216E-2</v>
      </c>
      <c r="D29" s="31">
        <f t="shared" ref="D29:H41" si="5">+D10/D$22</f>
        <v>0.14809766128291083</v>
      </c>
      <c r="E29" s="31">
        <f t="shared" si="5"/>
        <v>0.14641022691700742</v>
      </c>
      <c r="F29" s="31">
        <f t="shared" si="5"/>
        <v>0.12301431203939864</v>
      </c>
      <c r="G29" s="31">
        <f t="shared" si="5"/>
        <v>9.633608216132436E-2</v>
      </c>
      <c r="H29" s="66">
        <f t="shared" si="5"/>
        <v>7.0573237972856057E-2</v>
      </c>
      <c r="I29" s="66">
        <f t="shared" ref="I29:AL29" si="6">+I10/I$22</f>
        <v>4.9356633387452843E-3</v>
      </c>
      <c r="J29" s="66">
        <f t="shared" si="6"/>
        <v>2.3846912907404056E-2</v>
      </c>
      <c r="K29" s="66">
        <f t="shared" si="6"/>
        <v>4.154146878977906E-2</v>
      </c>
      <c r="L29" s="66">
        <f t="shared" si="6"/>
        <v>3.0730509951171783E-2</v>
      </c>
      <c r="M29" s="66">
        <f t="shared" si="6"/>
        <v>9.7279519058293077E-3</v>
      </c>
      <c r="N29" s="66">
        <f t="shared" si="6"/>
        <v>1.3804683275705549E-2</v>
      </c>
      <c r="O29" s="66">
        <f t="shared" si="6"/>
        <v>3.2271255059662746E-2</v>
      </c>
      <c r="P29" s="66">
        <f t="shared" si="6"/>
        <v>2.012151461226808E-2</v>
      </c>
      <c r="Q29" s="66">
        <f t="shared" si="6"/>
        <v>2.7098002101660735E-2</v>
      </c>
      <c r="R29" s="66">
        <f t="shared" si="6"/>
        <v>0</v>
      </c>
      <c r="S29" s="66">
        <f t="shared" si="6"/>
        <v>3.6879866923311008E-2</v>
      </c>
      <c r="T29" s="66">
        <f t="shared" si="6"/>
        <v>4.9673691593997468E-2</v>
      </c>
      <c r="U29" s="66">
        <f t="shared" si="6"/>
        <v>0.14524450426200089</v>
      </c>
      <c r="V29" s="66">
        <f t="shared" si="6"/>
        <v>0.11728696630544205</v>
      </c>
      <c r="W29" s="66">
        <f t="shared" si="6"/>
        <v>0.16873391493295747</v>
      </c>
      <c r="X29" s="66">
        <f t="shared" si="6"/>
        <v>9.8274084045641058E-2</v>
      </c>
      <c r="Y29" s="66">
        <f t="shared" si="6"/>
        <v>3.19778509548269E-2</v>
      </c>
      <c r="Z29" s="66">
        <f t="shared" si="6"/>
        <v>3.536738639689288E-2</v>
      </c>
      <c r="AA29" s="66">
        <f t="shared" si="6"/>
        <v>7.0571781886703572E-2</v>
      </c>
      <c r="AB29" s="66">
        <f t="shared" si="6"/>
        <v>3.1281915682533377E-2</v>
      </c>
      <c r="AC29" s="66">
        <f t="shared" si="6"/>
        <v>3.4741873408784943E-2</v>
      </c>
      <c r="AD29" s="66">
        <f t="shared" si="6"/>
        <v>9.3806738099399017E-2</v>
      </c>
      <c r="AE29" s="66">
        <f t="shared" si="6"/>
        <v>2.7813802918833341E-2</v>
      </c>
      <c r="AF29" s="66">
        <f t="shared" si="6"/>
        <v>2.3984304319468113E-2</v>
      </c>
      <c r="AG29" s="66">
        <f t="shared" si="6"/>
        <v>3.6240138738716919E-2</v>
      </c>
      <c r="AH29" s="66">
        <f t="shared" si="6"/>
        <v>0.14541466577715983</v>
      </c>
      <c r="AI29" s="66">
        <f t="shared" si="6"/>
        <v>5.6251582601177894E-2</v>
      </c>
      <c r="AJ29" s="66">
        <f t="shared" si="6"/>
        <v>0.11706500678495044</v>
      </c>
      <c r="AK29" s="66">
        <f t="shared" si="6"/>
        <v>8.5177001689964921E-2</v>
      </c>
      <c r="AL29" s="66">
        <f t="shared" si="6"/>
        <v>0.13179314294486133</v>
      </c>
    </row>
    <row r="30" spans="2:38" ht="15" x14ac:dyDescent="0.25">
      <c r="B30" s="30" t="s">
        <v>359</v>
      </c>
      <c r="C30" s="31">
        <f t="shared" si="2"/>
        <v>1.2683098247145624E-2</v>
      </c>
      <c r="D30" s="31">
        <f t="shared" si="5"/>
        <v>5.4794807145940238E-3</v>
      </c>
      <c r="E30" s="31">
        <f t="shared" si="5"/>
        <v>3.7577365655355711E-4</v>
      </c>
      <c r="F30" s="31">
        <f t="shared" si="5"/>
        <v>7.3382511141847238E-3</v>
      </c>
      <c r="G30" s="31">
        <f t="shared" si="5"/>
        <v>1.36163119820716E-2</v>
      </c>
      <c r="H30" s="66">
        <f t="shared" si="5"/>
        <v>3.4941048180249733E-3</v>
      </c>
      <c r="I30" s="66">
        <f t="shared" ref="I30:AL30" si="7">+I11/I$22</f>
        <v>2.8157045885924836E-2</v>
      </c>
      <c r="J30" s="66">
        <f t="shared" si="7"/>
        <v>0</v>
      </c>
      <c r="K30" s="66">
        <f t="shared" si="7"/>
        <v>2.0212162108327641E-2</v>
      </c>
      <c r="L30" s="66">
        <f t="shared" si="7"/>
        <v>1.3350576614719934E-2</v>
      </c>
      <c r="M30" s="66">
        <f t="shared" si="7"/>
        <v>6.1764774005265448E-3</v>
      </c>
      <c r="N30" s="66">
        <f t="shared" si="7"/>
        <v>3.6406864322411879E-2</v>
      </c>
      <c r="O30" s="66">
        <f t="shared" si="7"/>
        <v>1.3122144662449107E-2</v>
      </c>
      <c r="P30" s="66">
        <f t="shared" si="7"/>
        <v>4.9645909682799125E-2</v>
      </c>
      <c r="Q30" s="66">
        <f t="shared" si="7"/>
        <v>3.4039195066702312E-2</v>
      </c>
      <c r="R30" s="66">
        <f t="shared" si="7"/>
        <v>4.3962092741748886E-2</v>
      </c>
      <c r="S30" s="66">
        <f t="shared" si="7"/>
        <v>4.4568825262997179E-2</v>
      </c>
      <c r="T30" s="66">
        <f t="shared" si="7"/>
        <v>3.8967261450698586E-2</v>
      </c>
      <c r="U30" s="66">
        <f t="shared" si="7"/>
        <v>1.5141318977119785E-2</v>
      </c>
      <c r="V30" s="66">
        <f t="shared" si="7"/>
        <v>4.3990117315752419E-2</v>
      </c>
      <c r="W30" s="66">
        <f t="shared" si="7"/>
        <v>4.3792563828970101E-2</v>
      </c>
      <c r="X30" s="66">
        <f t="shared" si="7"/>
        <v>3.8732983673080534E-2</v>
      </c>
      <c r="Y30" s="66">
        <f t="shared" si="7"/>
        <v>1.5446220435099156E-2</v>
      </c>
      <c r="Z30" s="66">
        <f t="shared" si="7"/>
        <v>1.4958638657081667E-2</v>
      </c>
      <c r="AA30" s="66">
        <f t="shared" si="7"/>
        <v>3.4948769285125425E-3</v>
      </c>
      <c r="AB30" s="66">
        <f t="shared" si="7"/>
        <v>1.5220336912833653E-2</v>
      </c>
      <c r="AC30" s="66">
        <f t="shared" si="7"/>
        <v>1.6903792709855543E-2</v>
      </c>
      <c r="AD30" s="66">
        <f t="shared" si="7"/>
        <v>9.3160813682672053E-3</v>
      </c>
      <c r="AE30" s="66">
        <f t="shared" si="7"/>
        <v>3.0539251596633597E-2</v>
      </c>
      <c r="AF30" s="66">
        <f t="shared" si="7"/>
        <v>8.3627890340634142E-3</v>
      </c>
      <c r="AG30" s="66">
        <f t="shared" si="7"/>
        <v>0.11599124627554162</v>
      </c>
      <c r="AH30" s="66">
        <f t="shared" si="7"/>
        <v>5.7733467160035773E-2</v>
      </c>
      <c r="AI30" s="66">
        <f t="shared" si="7"/>
        <v>4.5291495347840396E-2</v>
      </c>
      <c r="AJ30" s="66">
        <f t="shared" si="7"/>
        <v>8.4775278042328137E-2</v>
      </c>
      <c r="AK30" s="66">
        <f t="shared" si="7"/>
        <v>6.4004229803216836E-2</v>
      </c>
      <c r="AL30" s="66">
        <f t="shared" si="7"/>
        <v>9.1205294147911915E-3</v>
      </c>
    </row>
    <row r="31" spans="2:38" ht="15" x14ac:dyDescent="0.25">
      <c r="B31" s="30" t="s">
        <v>360</v>
      </c>
      <c r="C31" s="31">
        <f t="shared" si="2"/>
        <v>0.25566595487075955</v>
      </c>
      <c r="D31" s="31">
        <f t="shared" si="5"/>
        <v>0.10336293166166</v>
      </c>
      <c r="E31" s="31">
        <f t="shared" si="5"/>
        <v>3.8963434264194463E-2</v>
      </c>
      <c r="F31" s="31">
        <f t="shared" si="5"/>
        <v>0.1032943703534514</v>
      </c>
      <c r="G31" s="31">
        <f t="shared" si="5"/>
        <v>0.13696178721760757</v>
      </c>
      <c r="H31" s="66">
        <f t="shared" si="5"/>
        <v>2.614179154145058E-2</v>
      </c>
      <c r="I31" s="66">
        <f t="shared" ref="I31:AL31" si="8">+I12/I$22</f>
        <v>0.11413992538726687</v>
      </c>
      <c r="J31" s="66">
        <f t="shared" si="8"/>
        <v>0.10529668285408364</v>
      </c>
      <c r="K31" s="66">
        <f t="shared" si="8"/>
        <v>0.23537385040386982</v>
      </c>
      <c r="L31" s="66">
        <f t="shared" si="8"/>
        <v>0.19608181953431181</v>
      </c>
      <c r="M31" s="66">
        <f t="shared" si="8"/>
        <v>8.2353032007020599E-2</v>
      </c>
      <c r="N31" s="66">
        <f t="shared" si="8"/>
        <v>0.37503524564695528</v>
      </c>
      <c r="O31" s="66">
        <f t="shared" si="8"/>
        <v>7.2256973599573032E-2</v>
      </c>
      <c r="P31" s="66">
        <f t="shared" si="8"/>
        <v>0.20179371519899453</v>
      </c>
      <c r="Q31" s="66">
        <f t="shared" si="8"/>
        <v>0.18384832416128211</v>
      </c>
      <c r="R31" s="66">
        <f t="shared" si="8"/>
        <v>9.2712522011491036E-2</v>
      </c>
      <c r="S31" s="66">
        <f t="shared" si="8"/>
        <v>0.22498075478578847</v>
      </c>
      <c r="T31" s="66">
        <f t="shared" si="8"/>
        <v>0.194212814133287</v>
      </c>
      <c r="U31" s="66">
        <f t="shared" si="8"/>
        <v>0.21029609690444145</v>
      </c>
      <c r="V31" s="66">
        <f t="shared" si="8"/>
        <v>0.15238793154497543</v>
      </c>
      <c r="W31" s="66">
        <f t="shared" si="8"/>
        <v>0.10261543999859335</v>
      </c>
      <c r="X31" s="66">
        <f t="shared" si="8"/>
        <v>6.9143532124089677E-2</v>
      </c>
      <c r="Y31" s="66">
        <f t="shared" si="8"/>
        <v>0.35643531289867947</v>
      </c>
      <c r="Z31" s="66">
        <f t="shared" si="8"/>
        <v>0.45647922774260352</v>
      </c>
      <c r="AA31" s="66">
        <f t="shared" si="8"/>
        <v>2.6142386055823814E-2</v>
      </c>
      <c r="AB31" s="66">
        <f t="shared" si="8"/>
        <v>0.24414811762487257</v>
      </c>
      <c r="AC31" s="66">
        <f t="shared" si="8"/>
        <v>0.17236081717664803</v>
      </c>
      <c r="AD31" s="66">
        <f t="shared" si="8"/>
        <v>0.17333055472869024</v>
      </c>
      <c r="AE31" s="66">
        <f t="shared" si="8"/>
        <v>0.25940541496731961</v>
      </c>
      <c r="AF31" s="66">
        <f t="shared" si="8"/>
        <v>0.22434566264806749</v>
      </c>
      <c r="AG31" s="66">
        <f t="shared" si="8"/>
        <v>0.1791747110096763</v>
      </c>
      <c r="AH31" s="66">
        <f t="shared" si="8"/>
        <v>0.16918593430604781</v>
      </c>
      <c r="AI31" s="66">
        <f t="shared" si="8"/>
        <v>0.19137200759800951</v>
      </c>
      <c r="AJ31" s="66">
        <f t="shared" si="8"/>
        <v>0.24374902859632125</v>
      </c>
      <c r="AK31" s="66">
        <f t="shared" si="8"/>
        <v>0.21951492175638967</v>
      </c>
      <c r="AL31" s="66">
        <f t="shared" si="8"/>
        <v>1.09680156476281E-2</v>
      </c>
    </row>
    <row r="32" spans="2:38" ht="15" x14ac:dyDescent="0.25">
      <c r="B32" s="30" t="s">
        <v>361</v>
      </c>
      <c r="C32" s="31">
        <f t="shared" si="2"/>
        <v>4.835421443017685E-4</v>
      </c>
      <c r="D32" s="31">
        <f t="shared" si="5"/>
        <v>0</v>
      </c>
      <c r="E32" s="31">
        <f t="shared" si="5"/>
        <v>0</v>
      </c>
      <c r="F32" s="31">
        <f t="shared" si="5"/>
        <v>0</v>
      </c>
      <c r="G32" s="31">
        <f t="shared" si="5"/>
        <v>1.5883479864514049E-3</v>
      </c>
      <c r="H32" s="66">
        <f t="shared" si="5"/>
        <v>0</v>
      </c>
      <c r="I32" s="66">
        <f t="shared" ref="I32:AL32" si="9">+I13/I$22</f>
        <v>3.2744999688828929E-3</v>
      </c>
      <c r="J32" s="66">
        <f t="shared" si="9"/>
        <v>4.5923489478578708E-3</v>
      </c>
      <c r="K32" s="66">
        <f t="shared" si="9"/>
        <v>9.9308671546216327E-4</v>
      </c>
      <c r="L32" s="66">
        <f t="shared" si="9"/>
        <v>3.9191300888812139E-4</v>
      </c>
      <c r="M32" s="66">
        <f t="shared" si="9"/>
        <v>9.7794225508336958E-3</v>
      </c>
      <c r="N32" s="66">
        <f t="shared" si="9"/>
        <v>0</v>
      </c>
      <c r="O32" s="66">
        <f t="shared" si="9"/>
        <v>0</v>
      </c>
      <c r="P32" s="66">
        <f t="shared" si="9"/>
        <v>0</v>
      </c>
      <c r="Q32" s="66">
        <f t="shared" si="9"/>
        <v>4.3278609175409124E-3</v>
      </c>
      <c r="R32" s="66">
        <f t="shared" si="9"/>
        <v>0</v>
      </c>
      <c r="S32" s="66">
        <f t="shared" si="9"/>
        <v>3.9413534898299598E-4</v>
      </c>
      <c r="T32" s="66">
        <f t="shared" si="9"/>
        <v>4.410763936533375E-3</v>
      </c>
      <c r="U32" s="66">
        <f t="shared" si="9"/>
        <v>0</v>
      </c>
      <c r="V32" s="66">
        <f t="shared" si="9"/>
        <v>0</v>
      </c>
      <c r="W32" s="66">
        <f t="shared" si="9"/>
        <v>0.12115080470449748</v>
      </c>
      <c r="X32" s="66">
        <f t="shared" si="9"/>
        <v>1.58781989477422E-2</v>
      </c>
      <c r="Y32" s="66">
        <f t="shared" si="9"/>
        <v>0</v>
      </c>
      <c r="Z32" s="66">
        <f t="shared" si="9"/>
        <v>0</v>
      </c>
      <c r="AA32" s="66">
        <f t="shared" si="9"/>
        <v>0</v>
      </c>
      <c r="AB32" s="66">
        <f t="shared" si="9"/>
        <v>7.4782273722047248E-4</v>
      </c>
      <c r="AC32" s="66">
        <f t="shared" si="9"/>
        <v>8.3053618366573908E-4</v>
      </c>
      <c r="AD32" s="66">
        <f t="shared" si="9"/>
        <v>0</v>
      </c>
      <c r="AE32" s="66">
        <f t="shared" si="9"/>
        <v>0</v>
      </c>
      <c r="AF32" s="66">
        <f t="shared" si="9"/>
        <v>0</v>
      </c>
      <c r="AG32" s="66">
        <f t="shared" si="9"/>
        <v>2.5127191325939314E-4</v>
      </c>
      <c r="AH32" s="66">
        <f t="shared" si="9"/>
        <v>1.7142706411327459E-2</v>
      </c>
      <c r="AI32" s="66">
        <f t="shared" si="9"/>
        <v>1.1088092227245062E-2</v>
      </c>
      <c r="AJ32" s="66">
        <f t="shared" si="9"/>
        <v>2.5089351107751793E-2</v>
      </c>
      <c r="AK32" s="66">
        <f t="shared" si="9"/>
        <v>1.1156461686273249E-2</v>
      </c>
      <c r="AL32" s="66">
        <f t="shared" si="9"/>
        <v>0</v>
      </c>
    </row>
    <row r="33" spans="2:38" ht="15" x14ac:dyDescent="0.25">
      <c r="B33" s="30" t="s">
        <v>362</v>
      </c>
      <c r="C33" s="31">
        <f t="shared" si="2"/>
        <v>3.9217815145435618E-2</v>
      </c>
      <c r="D33" s="31">
        <f t="shared" si="5"/>
        <v>0.28290683463101551</v>
      </c>
      <c r="E33" s="31">
        <f t="shared" si="5"/>
        <v>4.9375190083847137E-2</v>
      </c>
      <c r="F33" s="31">
        <f t="shared" si="5"/>
        <v>0.10034341985976993</v>
      </c>
      <c r="G33" s="31">
        <f t="shared" si="5"/>
        <v>9.2874125265071328E-2</v>
      </c>
      <c r="H33" s="66">
        <f t="shared" si="5"/>
        <v>4.55551914974223E-2</v>
      </c>
      <c r="I33" s="66">
        <f t="shared" ref="I33:AL33" si="10">+I14/I$22</f>
        <v>9.9967159940890865E-2</v>
      </c>
      <c r="J33" s="66">
        <f t="shared" si="10"/>
        <v>2.463867971339942E-2</v>
      </c>
      <c r="K33" s="66">
        <f t="shared" si="10"/>
        <v>6.41678574111781E-2</v>
      </c>
      <c r="L33" s="66">
        <f t="shared" si="10"/>
        <v>5.8654496483404629E-2</v>
      </c>
      <c r="M33" s="66">
        <f t="shared" si="10"/>
        <v>0.1077970306584897</v>
      </c>
      <c r="N33" s="66">
        <f t="shared" si="10"/>
        <v>0.22333245242252317</v>
      </c>
      <c r="O33" s="66">
        <f t="shared" si="10"/>
        <v>0.20851037051489352</v>
      </c>
      <c r="P33" s="66">
        <f t="shared" si="10"/>
        <v>0.27152186326433808</v>
      </c>
      <c r="Q33" s="66">
        <f t="shared" si="10"/>
        <v>0.2632492080381536</v>
      </c>
      <c r="R33" s="66">
        <f t="shared" si="10"/>
        <v>0.54491805514624403</v>
      </c>
      <c r="S33" s="66">
        <f t="shared" si="10"/>
        <v>0.27588769133974694</v>
      </c>
      <c r="T33" s="66">
        <f t="shared" si="10"/>
        <v>0.25679236342662398</v>
      </c>
      <c r="U33" s="66">
        <f t="shared" si="10"/>
        <v>0.21769851951547781</v>
      </c>
      <c r="V33" s="66">
        <f t="shared" si="10"/>
        <v>0.27083785686557049</v>
      </c>
      <c r="W33" s="66">
        <f t="shared" si="10"/>
        <v>0.16413454588865456</v>
      </c>
      <c r="X33" s="66">
        <f t="shared" si="10"/>
        <v>0.22737887998704165</v>
      </c>
      <c r="Y33" s="66">
        <f t="shared" si="10"/>
        <v>0.34566136541248921</v>
      </c>
      <c r="Z33" s="66">
        <f t="shared" si="10"/>
        <v>0.13049832594629604</v>
      </c>
      <c r="AA33" s="66">
        <f t="shared" si="10"/>
        <v>4.5554116122953715E-2</v>
      </c>
      <c r="AB33" s="66">
        <f t="shared" si="10"/>
        <v>4.2951319377286405E-2</v>
      </c>
      <c r="AC33" s="66">
        <f t="shared" si="10"/>
        <v>0.13118044361946521</v>
      </c>
      <c r="AD33" s="66">
        <f t="shared" si="10"/>
        <v>9.6993871811064322E-2</v>
      </c>
      <c r="AE33" s="66">
        <f t="shared" si="10"/>
        <v>0.13935767485048992</v>
      </c>
      <c r="AF33" s="66">
        <f t="shared" si="10"/>
        <v>0.12052273348902776</v>
      </c>
      <c r="AG33" s="66">
        <f t="shared" si="10"/>
        <v>9.110100776881884E-2</v>
      </c>
      <c r="AH33" s="66">
        <f t="shared" si="10"/>
        <v>0.26044853314848687</v>
      </c>
      <c r="AI33" s="66">
        <f t="shared" si="10"/>
        <v>0.26697392939966941</v>
      </c>
      <c r="AJ33" s="66">
        <f t="shared" si="10"/>
        <v>0.19346250282631142</v>
      </c>
      <c r="AK33" s="66">
        <f t="shared" si="10"/>
        <v>0.21460458466663304</v>
      </c>
      <c r="AL33" s="66">
        <f t="shared" si="10"/>
        <v>2.2688554677714697E-2</v>
      </c>
    </row>
    <row r="34" spans="2:38" ht="15" x14ac:dyDescent="0.25">
      <c r="B34" s="30" t="s">
        <v>363</v>
      </c>
      <c r="C34" s="31">
        <f t="shared" si="2"/>
        <v>0</v>
      </c>
      <c r="D34" s="31">
        <f t="shared" si="5"/>
        <v>6.4757499354293008E-2</v>
      </c>
      <c r="E34" s="31">
        <f t="shared" si="5"/>
        <v>0</v>
      </c>
      <c r="F34" s="31">
        <f t="shared" si="5"/>
        <v>0</v>
      </c>
      <c r="G34" s="31">
        <f t="shared" si="5"/>
        <v>2.6567249174433615E-2</v>
      </c>
      <c r="H34" s="66">
        <f t="shared" si="5"/>
        <v>0</v>
      </c>
      <c r="I34" s="66">
        <f t="shared" ref="I34:AL34" si="11">+I15/I$22</f>
        <v>0.18303854763464683</v>
      </c>
      <c r="J34" s="66">
        <f t="shared" si="11"/>
        <v>0.25755497096808921</v>
      </c>
      <c r="K34" s="66">
        <f t="shared" si="11"/>
        <v>0</v>
      </c>
      <c r="L34" s="66">
        <f t="shared" si="11"/>
        <v>0</v>
      </c>
      <c r="M34" s="66">
        <f t="shared" si="11"/>
        <v>0</v>
      </c>
      <c r="N34" s="66">
        <f t="shared" si="11"/>
        <v>2.0246758229789455E-2</v>
      </c>
      <c r="O34" s="66">
        <f t="shared" si="11"/>
        <v>0</v>
      </c>
      <c r="P34" s="66">
        <f t="shared" si="11"/>
        <v>2.7076428521793774E-2</v>
      </c>
      <c r="Q34" s="66">
        <f t="shared" si="11"/>
        <v>1.4096759624895174E-2</v>
      </c>
      <c r="R34" s="66">
        <f t="shared" si="11"/>
        <v>0</v>
      </c>
      <c r="S34" s="66">
        <f t="shared" si="11"/>
        <v>2.1965785317794441E-3</v>
      </c>
      <c r="T34" s="66">
        <f t="shared" si="11"/>
        <v>9.6371500277674087E-3</v>
      </c>
      <c r="U34" s="66">
        <f t="shared" si="11"/>
        <v>0.13122476446837147</v>
      </c>
      <c r="V34" s="66">
        <f t="shared" si="11"/>
        <v>0</v>
      </c>
      <c r="W34" s="66">
        <f t="shared" si="11"/>
        <v>9.7145244742884163E-2</v>
      </c>
      <c r="X34" s="66">
        <f t="shared" si="11"/>
        <v>0.1420114211113678</v>
      </c>
      <c r="Y34" s="66">
        <f t="shared" si="11"/>
        <v>0</v>
      </c>
      <c r="Z34" s="66">
        <f t="shared" si="11"/>
        <v>0</v>
      </c>
      <c r="AA34" s="66">
        <f t="shared" si="11"/>
        <v>0</v>
      </c>
      <c r="AB34" s="66">
        <f t="shared" si="11"/>
        <v>0</v>
      </c>
      <c r="AC34" s="66">
        <f t="shared" si="11"/>
        <v>0</v>
      </c>
      <c r="AD34" s="66">
        <f t="shared" si="11"/>
        <v>8.2030377668516341E-2</v>
      </c>
      <c r="AE34" s="66">
        <f t="shared" si="11"/>
        <v>3.4860595986028605E-3</v>
      </c>
      <c r="AF34" s="66">
        <f t="shared" si="11"/>
        <v>6.2125228807675317E-3</v>
      </c>
      <c r="AG34" s="66">
        <f t="shared" si="11"/>
        <v>7.4459289022930641E-2</v>
      </c>
      <c r="AH34" s="66">
        <f t="shared" si="11"/>
        <v>1.0016968745054122E-2</v>
      </c>
      <c r="AI34" s="66">
        <f t="shared" si="11"/>
        <v>5.4234911646513929E-2</v>
      </c>
      <c r="AJ34" s="66">
        <f t="shared" si="11"/>
        <v>1.6829850464236299E-2</v>
      </c>
      <c r="AK34" s="66">
        <f t="shared" si="11"/>
        <v>5.5384684570580836E-2</v>
      </c>
      <c r="AL34" s="66">
        <f t="shared" si="11"/>
        <v>2.4765121106332517E-2</v>
      </c>
    </row>
    <row r="35" spans="2:38" ht="15.75" thickBot="1" x14ac:dyDescent="0.3">
      <c r="B35" s="30" t="s">
        <v>364</v>
      </c>
      <c r="C35" s="31">
        <f t="shared" si="2"/>
        <v>0.37236707006396791</v>
      </c>
      <c r="D35" s="31">
        <f t="shared" si="5"/>
        <v>0</v>
      </c>
      <c r="E35" s="31">
        <f t="shared" si="5"/>
        <v>0.29181460854018498</v>
      </c>
      <c r="F35" s="31">
        <f t="shared" si="5"/>
        <v>4.0577331680913854E-3</v>
      </c>
      <c r="G35" s="31">
        <f t="shared" si="5"/>
        <v>7.7676907496369907E-2</v>
      </c>
      <c r="H35" s="66">
        <f t="shared" si="5"/>
        <v>9.8343051978968823E-2</v>
      </c>
      <c r="I35" s="66">
        <f t="shared" ref="I35:AL35" si="12">+I16/I$22</f>
        <v>0.21533186654667394</v>
      </c>
      <c r="J35" s="66">
        <f t="shared" si="12"/>
        <v>0.19037614504304443</v>
      </c>
      <c r="K35" s="66">
        <f t="shared" si="12"/>
        <v>0.21208109640766054</v>
      </c>
      <c r="L35" s="66">
        <f t="shared" si="12"/>
        <v>0.28156517598100472</v>
      </c>
      <c r="M35" s="66">
        <f t="shared" si="12"/>
        <v>0.61764774005265444</v>
      </c>
      <c r="N35" s="66">
        <f t="shared" si="12"/>
        <v>0</v>
      </c>
      <c r="O35" s="66">
        <f t="shared" si="12"/>
        <v>0.1676091535101612</v>
      </c>
      <c r="P35" s="66">
        <f t="shared" si="12"/>
        <v>0</v>
      </c>
      <c r="Q35" s="66">
        <f t="shared" si="12"/>
        <v>6.8148107653064121E-3</v>
      </c>
      <c r="R35" s="66">
        <f t="shared" si="12"/>
        <v>0.11365844985520518</v>
      </c>
      <c r="S35" s="66">
        <f t="shared" si="12"/>
        <v>1.844594921171893E-2</v>
      </c>
      <c r="T35" s="66">
        <f t="shared" si="12"/>
        <v>1.7491681355319491E-2</v>
      </c>
      <c r="U35" s="66">
        <f t="shared" si="12"/>
        <v>0</v>
      </c>
      <c r="V35" s="66">
        <f t="shared" si="12"/>
        <v>4.1123020337800936E-2</v>
      </c>
      <c r="W35" s="66">
        <f t="shared" si="12"/>
        <v>0</v>
      </c>
      <c r="X35" s="66">
        <f t="shared" si="12"/>
        <v>0.10281028875332864</v>
      </c>
      <c r="Y35" s="66">
        <f t="shared" si="12"/>
        <v>6.2619812574726305E-2</v>
      </c>
      <c r="Z35" s="66">
        <f t="shared" si="12"/>
        <v>0</v>
      </c>
      <c r="AA35" s="66">
        <f t="shared" si="12"/>
        <v>9.8342362501472144E-2</v>
      </c>
      <c r="AB35" s="66">
        <f t="shared" si="12"/>
        <v>0.33741556542391943</v>
      </c>
      <c r="AC35" s="66">
        <f t="shared" si="12"/>
        <v>0.29015839591360992</v>
      </c>
      <c r="AD35" s="66">
        <f t="shared" si="12"/>
        <v>5.5096290537510785E-2</v>
      </c>
      <c r="AE35" s="66">
        <f t="shared" si="12"/>
        <v>3.1041012778381533E-2</v>
      </c>
      <c r="AF35" s="66">
        <f t="shared" si="12"/>
        <v>0.11853920764165037</v>
      </c>
      <c r="AG35" s="66">
        <f t="shared" si="12"/>
        <v>0.20930120543545594</v>
      </c>
      <c r="AH35" s="66">
        <f t="shared" si="12"/>
        <v>3.502499901499808E-2</v>
      </c>
      <c r="AI35" s="66">
        <f t="shared" si="12"/>
        <v>3.132396848266951E-3</v>
      </c>
      <c r="AJ35" s="66">
        <f t="shared" si="12"/>
        <v>4.1327073556940395E-2</v>
      </c>
      <c r="AK35" s="66">
        <f t="shared" si="12"/>
        <v>9.1029186480636286E-3</v>
      </c>
      <c r="AL35" s="66">
        <f t="shared" si="12"/>
        <v>0</v>
      </c>
    </row>
    <row r="36" spans="2:38" ht="13.5" thickBot="1" x14ac:dyDescent="0.25">
      <c r="B36" s="26" t="s">
        <v>352</v>
      </c>
      <c r="C36" s="32">
        <f t="shared" si="2"/>
        <v>0.89176983324500436</v>
      </c>
      <c r="D36" s="32">
        <f t="shared" si="5"/>
        <v>0.91703468436572144</v>
      </c>
      <c r="E36" s="32">
        <f t="shared" si="5"/>
        <v>0.63065832474363848</v>
      </c>
      <c r="F36" s="32">
        <f t="shared" si="5"/>
        <v>0.53767608066401318</v>
      </c>
      <c r="G36" s="32">
        <f t="shared" si="5"/>
        <v>0.63368137436087035</v>
      </c>
      <c r="H36" s="32">
        <f t="shared" si="5"/>
        <v>0.38001269652739739</v>
      </c>
      <c r="I36" s="32">
        <f t="shared" ref="I36:AL36" si="13">+I17/I$22</f>
        <v>0.77864998096583637</v>
      </c>
      <c r="J36" s="32">
        <f t="shared" si="13"/>
        <v>0.80680087373860887</v>
      </c>
      <c r="K36" s="32">
        <f t="shared" si="13"/>
        <v>0.78621729678462893</v>
      </c>
      <c r="L36" s="32">
        <f t="shared" si="13"/>
        <v>0.87338586039202559</v>
      </c>
      <c r="M36" s="32">
        <f t="shared" si="13"/>
        <v>0.92388366604816108</v>
      </c>
      <c r="N36" s="32">
        <f t="shared" si="13"/>
        <v>0.84225467463245929</v>
      </c>
      <c r="O36" s="32">
        <f t="shared" si="13"/>
        <v>0.64643617801376596</v>
      </c>
      <c r="P36" s="32">
        <f t="shared" si="13"/>
        <v>0.66440274450208314</v>
      </c>
      <c r="Q36" s="32">
        <f t="shared" si="13"/>
        <v>0.68847048822073365</v>
      </c>
      <c r="R36" s="32">
        <f t="shared" si="13"/>
        <v>0.81473570379535343</v>
      </c>
      <c r="S36" s="32">
        <f t="shared" si="13"/>
        <v>0.77767758442327339</v>
      </c>
      <c r="T36" s="32">
        <f t="shared" si="13"/>
        <v>0.72542948182984657</v>
      </c>
      <c r="U36" s="32">
        <f t="shared" si="13"/>
        <v>0.87382234185733509</v>
      </c>
      <c r="V36" s="32">
        <f t="shared" si="13"/>
        <v>0.76599520999059101</v>
      </c>
      <c r="W36" s="32">
        <f t="shared" si="13"/>
        <v>0.99200385347539244</v>
      </c>
      <c r="X36" s="32">
        <f t="shared" si="13"/>
        <v>0.8541393823761213</v>
      </c>
      <c r="Y36" s="32">
        <f t="shared" si="13"/>
        <v>0.9398849799282627</v>
      </c>
      <c r="Z36" s="32">
        <f t="shared" si="13"/>
        <v>0.77915110277523292</v>
      </c>
      <c r="AA36" s="32">
        <f t="shared" si="13"/>
        <v>0.38001118831704156</v>
      </c>
      <c r="AB36" s="32">
        <f t="shared" si="13"/>
        <v>0.82801379005797759</v>
      </c>
      <c r="AC36" s="32">
        <f t="shared" si="13"/>
        <v>0.8212097013304529</v>
      </c>
      <c r="AD36" s="32">
        <f t="shared" si="13"/>
        <v>0.71064938165508895</v>
      </c>
      <c r="AE36" s="32">
        <f t="shared" si="13"/>
        <v>0.69045723036879059</v>
      </c>
      <c r="AF36" s="32">
        <f t="shared" si="13"/>
        <v>0.73229344189863033</v>
      </c>
      <c r="AG36" s="32">
        <f t="shared" si="13"/>
        <v>0.91492509839754455</v>
      </c>
      <c r="AH36" s="32">
        <f t="shared" si="13"/>
        <v>0.8643702431919672</v>
      </c>
      <c r="AI36" s="32">
        <f t="shared" si="13"/>
        <v>0.83084515199363085</v>
      </c>
      <c r="AJ36" s="32">
        <f t="shared" si="13"/>
        <v>0.85616842688318895</v>
      </c>
      <c r="AK36" s="32">
        <f t="shared" si="13"/>
        <v>0.88950934867051989</v>
      </c>
      <c r="AL36" s="32">
        <f t="shared" si="13"/>
        <v>0.25862833593817869</v>
      </c>
    </row>
    <row r="37" spans="2:38" ht="15" x14ac:dyDescent="0.25">
      <c r="B37" s="30" t="s">
        <v>365</v>
      </c>
      <c r="C37" s="31">
        <f t="shared" si="2"/>
        <v>9.7184116645136612E-2</v>
      </c>
      <c r="D37" s="31">
        <f t="shared" si="5"/>
        <v>8.296531563427853E-2</v>
      </c>
      <c r="E37" s="31">
        <f t="shared" si="5"/>
        <v>1.83561760258187E-2</v>
      </c>
      <c r="F37" s="31">
        <f t="shared" si="5"/>
        <v>2.2977196047164451E-2</v>
      </c>
      <c r="G37" s="31">
        <f t="shared" si="5"/>
        <v>0.11967025718873499</v>
      </c>
      <c r="H37" s="66">
        <f t="shared" si="5"/>
        <v>0.43541921578465054</v>
      </c>
      <c r="I37" s="66">
        <f t="shared" ref="I37:AL37" si="14">+I18/I$22</f>
        <v>0.15023562111156841</v>
      </c>
      <c r="J37" s="66">
        <f t="shared" si="14"/>
        <v>0.19319912626139116</v>
      </c>
      <c r="K37" s="66">
        <f t="shared" si="14"/>
        <v>0.19245277267975044</v>
      </c>
      <c r="L37" s="66">
        <f t="shared" si="14"/>
        <v>0.10462364498442442</v>
      </c>
      <c r="M37" s="66">
        <f t="shared" si="14"/>
        <v>4.9188951311343355E-2</v>
      </c>
      <c r="N37" s="66">
        <f t="shared" si="14"/>
        <v>0.10178187247728707</v>
      </c>
      <c r="O37" s="66">
        <f t="shared" si="14"/>
        <v>1.7571935877718683E-2</v>
      </c>
      <c r="P37" s="66">
        <f t="shared" si="14"/>
        <v>0.25011556275284075</v>
      </c>
      <c r="Q37" s="66">
        <f t="shared" si="14"/>
        <v>0.28222634760203213</v>
      </c>
      <c r="R37" s="66">
        <f t="shared" si="14"/>
        <v>0.17292568336089589</v>
      </c>
      <c r="S37" s="66">
        <f t="shared" si="14"/>
        <v>0.1896925723533967</v>
      </c>
      <c r="T37" s="66">
        <f t="shared" si="14"/>
        <v>0.24651068135545182</v>
      </c>
      <c r="U37" s="66">
        <f t="shared" si="14"/>
        <v>0.12617765814266488</v>
      </c>
      <c r="V37" s="66">
        <f t="shared" si="14"/>
        <v>0.18261417395366586</v>
      </c>
      <c r="W37" s="66">
        <f t="shared" si="14"/>
        <v>7.3451090753787543E-3</v>
      </c>
      <c r="X37" s="66">
        <f t="shared" si="14"/>
        <v>9.9535042528577158E-2</v>
      </c>
      <c r="Y37" s="66">
        <f t="shared" si="14"/>
        <v>4.9678384642616202E-2</v>
      </c>
      <c r="Z37" s="66">
        <f t="shared" si="14"/>
        <v>0.11825176467008329</v>
      </c>
      <c r="AA37" s="66">
        <f t="shared" si="14"/>
        <v>0.43541985631845481</v>
      </c>
      <c r="AB37" s="66">
        <f t="shared" si="14"/>
        <v>0.15592416139226703</v>
      </c>
      <c r="AC37" s="66">
        <f t="shared" si="14"/>
        <v>0.16095169623021691</v>
      </c>
      <c r="AD37" s="66">
        <f t="shared" si="14"/>
        <v>6.8456607359137764E-2</v>
      </c>
      <c r="AE37" s="66">
        <f t="shared" si="14"/>
        <v>0.16574204870861428</v>
      </c>
      <c r="AF37" s="66">
        <f t="shared" si="14"/>
        <v>0.14334143365103411</v>
      </c>
      <c r="AG37" s="66">
        <f t="shared" si="14"/>
        <v>7.9677978683311265E-2</v>
      </c>
      <c r="AH37" s="66">
        <f t="shared" si="14"/>
        <v>9.1542406169384277E-2</v>
      </c>
      <c r="AI37" s="66">
        <f t="shared" si="14"/>
        <v>0.13476350107487775</v>
      </c>
      <c r="AJ37" s="66">
        <f t="shared" si="14"/>
        <v>0.11480107275421386</v>
      </c>
      <c r="AK37" s="66">
        <f t="shared" si="14"/>
        <v>8.8222825870856586E-2</v>
      </c>
      <c r="AL37" s="66">
        <f t="shared" si="14"/>
        <v>0.56245429571756678</v>
      </c>
    </row>
    <row r="38" spans="2:38" ht="15" x14ac:dyDescent="0.25">
      <c r="B38" s="30" t="s">
        <v>366</v>
      </c>
      <c r="C38" s="31">
        <f t="shared" si="2"/>
        <v>0</v>
      </c>
      <c r="D38" s="31">
        <f t="shared" si="5"/>
        <v>0</v>
      </c>
      <c r="E38" s="31">
        <f t="shared" si="5"/>
        <v>0.32563957722015152</v>
      </c>
      <c r="F38" s="31">
        <f t="shared" si="5"/>
        <v>0.40761977573904179</v>
      </c>
      <c r="G38" s="31">
        <f t="shared" si="5"/>
        <v>0.20540692667302321</v>
      </c>
      <c r="H38" s="66">
        <f t="shared" si="5"/>
        <v>0</v>
      </c>
      <c r="I38" s="66">
        <f t="shared" ref="I38:AL38" si="15">+I19/I$22</f>
        <v>1.0866479983828016E-2</v>
      </c>
      <c r="J38" s="66">
        <f t="shared" si="15"/>
        <v>0</v>
      </c>
      <c r="K38" s="66">
        <f t="shared" si="15"/>
        <v>0</v>
      </c>
      <c r="L38" s="66">
        <f t="shared" si="15"/>
        <v>2.0739770535865335E-3</v>
      </c>
      <c r="M38" s="66">
        <f t="shared" si="15"/>
        <v>2.6927382640495559E-2</v>
      </c>
      <c r="N38" s="66">
        <f t="shared" si="15"/>
        <v>0</v>
      </c>
      <c r="O38" s="66">
        <f t="shared" si="15"/>
        <v>0.31172867542880583</v>
      </c>
      <c r="P38" s="66">
        <f t="shared" si="15"/>
        <v>2.729244778527383E-2</v>
      </c>
      <c r="Q38" s="66">
        <f t="shared" si="15"/>
        <v>1.8824498122157071E-2</v>
      </c>
      <c r="R38" s="66">
        <f t="shared" si="15"/>
        <v>0</v>
      </c>
      <c r="S38" s="66">
        <f t="shared" si="15"/>
        <v>2.5715049684909536E-2</v>
      </c>
      <c r="T38" s="66">
        <f t="shared" si="15"/>
        <v>1.659124190646518E-2</v>
      </c>
      <c r="U38" s="66">
        <f t="shared" si="15"/>
        <v>0</v>
      </c>
      <c r="V38" s="66">
        <f t="shared" si="15"/>
        <v>1.6408085114782575E-2</v>
      </c>
      <c r="W38" s="66">
        <f t="shared" si="15"/>
        <v>0</v>
      </c>
      <c r="X38" s="66">
        <f t="shared" si="15"/>
        <v>1.3400912156502728E-2</v>
      </c>
      <c r="Y38" s="66">
        <f t="shared" si="15"/>
        <v>0</v>
      </c>
      <c r="Z38" s="66">
        <f t="shared" si="15"/>
        <v>0</v>
      </c>
      <c r="AA38" s="66">
        <f t="shared" si="15"/>
        <v>0</v>
      </c>
      <c r="AB38" s="66">
        <f t="shared" si="15"/>
        <v>0</v>
      </c>
      <c r="AC38" s="66">
        <f t="shared" si="15"/>
        <v>0</v>
      </c>
      <c r="AD38" s="66">
        <f t="shared" si="15"/>
        <v>0.20494240928795812</v>
      </c>
      <c r="AE38" s="66">
        <f t="shared" si="15"/>
        <v>0</v>
      </c>
      <c r="AF38" s="66">
        <f t="shared" si="15"/>
        <v>0</v>
      </c>
      <c r="AG38" s="66">
        <f t="shared" si="15"/>
        <v>0</v>
      </c>
      <c r="AH38" s="66">
        <f t="shared" si="15"/>
        <v>3.4795610430736333E-2</v>
      </c>
      <c r="AI38" s="66">
        <f t="shared" si="15"/>
        <v>1.8549207541694108E-2</v>
      </c>
      <c r="AJ38" s="66">
        <f t="shared" si="15"/>
        <v>1.6115474338895562E-2</v>
      </c>
      <c r="AK38" s="66">
        <f t="shared" si="15"/>
        <v>1.8037514096274011E-2</v>
      </c>
      <c r="AL38" s="66">
        <f t="shared" si="15"/>
        <v>0.13962302981331989</v>
      </c>
    </row>
    <row r="39" spans="2:38" ht="15.75" thickBot="1" x14ac:dyDescent="0.3">
      <c r="B39" s="30" t="s">
        <v>367</v>
      </c>
      <c r="C39" s="31">
        <f t="shared" si="2"/>
        <v>1.1046050109859058E-2</v>
      </c>
      <c r="D39" s="31">
        <f t="shared" si="5"/>
        <v>0</v>
      </c>
      <c r="E39" s="31">
        <f t="shared" si="5"/>
        <v>2.5345922010391288E-2</v>
      </c>
      <c r="F39" s="31">
        <f t="shared" si="5"/>
        <v>3.1726947549780546E-2</v>
      </c>
      <c r="G39" s="31">
        <f t="shared" si="5"/>
        <v>4.1241441777371435E-2</v>
      </c>
      <c r="H39" s="66">
        <f t="shared" si="5"/>
        <v>0.18456808768795213</v>
      </c>
      <c r="I39" s="66">
        <f t="shared" ref="I39:AL39" si="16">+I20/I$22</f>
        <v>6.024791793876718E-2</v>
      </c>
      <c r="J39" s="66">
        <f t="shared" si="16"/>
        <v>0</v>
      </c>
      <c r="K39" s="66">
        <f t="shared" si="16"/>
        <v>2.1329930535620691E-2</v>
      </c>
      <c r="L39" s="66">
        <f t="shared" si="16"/>
        <v>1.9916517569963488E-2</v>
      </c>
      <c r="M39" s="66">
        <f t="shared" si="16"/>
        <v>0</v>
      </c>
      <c r="N39" s="66">
        <f t="shared" si="16"/>
        <v>5.5963452890253625E-2</v>
      </c>
      <c r="O39" s="66">
        <f t="shared" si="16"/>
        <v>2.4263210679709556E-2</v>
      </c>
      <c r="P39" s="66">
        <f t="shared" si="16"/>
        <v>5.8189244959802287E-2</v>
      </c>
      <c r="Q39" s="66">
        <f t="shared" si="16"/>
        <v>1.0478666055077147E-2</v>
      </c>
      <c r="R39" s="66">
        <f t="shared" si="16"/>
        <v>1.2338612843750684E-2</v>
      </c>
      <c r="S39" s="66">
        <f t="shared" si="16"/>
        <v>6.9147935384206256E-3</v>
      </c>
      <c r="T39" s="66">
        <f t="shared" si="16"/>
        <v>1.1468594908236554E-2</v>
      </c>
      <c r="U39" s="66">
        <f t="shared" si="16"/>
        <v>0</v>
      </c>
      <c r="V39" s="66">
        <f t="shared" si="16"/>
        <v>3.4982530940960502E-2</v>
      </c>
      <c r="W39" s="66">
        <f t="shared" si="16"/>
        <v>6.5103744922879591E-4</v>
      </c>
      <c r="X39" s="66">
        <f t="shared" si="16"/>
        <v>3.2924662938798685E-2</v>
      </c>
      <c r="Y39" s="66">
        <f t="shared" si="16"/>
        <v>1.0436635429121051E-2</v>
      </c>
      <c r="Z39" s="66">
        <f t="shared" si="16"/>
        <v>0.10259713255468382</v>
      </c>
      <c r="AA39" s="66">
        <f t="shared" si="16"/>
        <v>0.1845689553645036</v>
      </c>
      <c r="AB39" s="66">
        <f t="shared" si="16"/>
        <v>1.6062048549755414E-2</v>
      </c>
      <c r="AC39" s="66">
        <f t="shared" si="16"/>
        <v>1.7838602439330165E-2</v>
      </c>
      <c r="AD39" s="66">
        <f t="shared" si="16"/>
        <v>1.5951601697815111E-2</v>
      </c>
      <c r="AE39" s="66">
        <f t="shared" si="16"/>
        <v>0.14380072092259516</v>
      </c>
      <c r="AF39" s="66">
        <f t="shared" si="16"/>
        <v>0.12436512445033558</v>
      </c>
      <c r="AG39" s="66">
        <f t="shared" si="16"/>
        <v>5.3969229191441802E-3</v>
      </c>
      <c r="AH39" s="66">
        <f t="shared" si="16"/>
        <v>9.2917402079122045E-3</v>
      </c>
      <c r="AI39" s="66">
        <f t="shared" si="16"/>
        <v>1.5842139389797241E-2</v>
      </c>
      <c r="AJ39" s="66">
        <f t="shared" si="16"/>
        <v>1.2915026023701709E-2</v>
      </c>
      <c r="AK39" s="66">
        <f t="shared" si="16"/>
        <v>4.2303113623495424E-3</v>
      </c>
      <c r="AL39" s="66">
        <f t="shared" si="16"/>
        <v>3.9294338530934683E-2</v>
      </c>
    </row>
    <row r="40" spans="2:38" ht="13.5" thickBot="1" x14ac:dyDescent="0.25">
      <c r="B40" s="26" t="s">
        <v>353</v>
      </c>
      <c r="C40" s="32">
        <f t="shared" si="2"/>
        <v>0.10823016675499567</v>
      </c>
      <c r="D40" s="32">
        <f t="shared" si="5"/>
        <v>8.296531563427853E-2</v>
      </c>
      <c r="E40" s="32">
        <f t="shared" si="5"/>
        <v>0.36934167525636152</v>
      </c>
      <c r="F40" s="32">
        <f t="shared" si="5"/>
        <v>0.46232391933598677</v>
      </c>
      <c r="G40" s="32">
        <f t="shared" si="5"/>
        <v>0.36631862563912965</v>
      </c>
      <c r="H40" s="32">
        <f t="shared" si="5"/>
        <v>0.61998730347260267</v>
      </c>
      <c r="I40" s="32">
        <f t="shared" ref="I40:AL40" si="17">+I21/I$22</f>
        <v>0.22135001903416363</v>
      </c>
      <c r="J40" s="32">
        <f t="shared" si="17"/>
        <v>0.19319912626139116</v>
      </c>
      <c r="K40" s="32">
        <f t="shared" si="17"/>
        <v>0.21378270321537113</v>
      </c>
      <c r="L40" s="32">
        <f t="shared" si="17"/>
        <v>0.12661413960797444</v>
      </c>
      <c r="M40" s="32">
        <f t="shared" si="17"/>
        <v>7.6116333951838921E-2</v>
      </c>
      <c r="N40" s="32">
        <f t="shared" si="17"/>
        <v>0.15774532536754068</v>
      </c>
      <c r="O40" s="32">
        <f t="shared" si="17"/>
        <v>0.35356382198623409</v>
      </c>
      <c r="P40" s="32">
        <f t="shared" si="17"/>
        <v>0.33559725549791686</v>
      </c>
      <c r="Q40" s="32">
        <f t="shared" si="17"/>
        <v>0.31152951177926635</v>
      </c>
      <c r="R40" s="32">
        <f t="shared" si="17"/>
        <v>0.18526429620464657</v>
      </c>
      <c r="S40" s="32">
        <f t="shared" si="17"/>
        <v>0.22232241557672683</v>
      </c>
      <c r="T40" s="32">
        <f t="shared" si="17"/>
        <v>0.27457051817015354</v>
      </c>
      <c r="U40" s="32">
        <f t="shared" si="17"/>
        <v>0.12617765814266488</v>
      </c>
      <c r="V40" s="32">
        <f t="shared" si="17"/>
        <v>0.23400479000940894</v>
      </c>
      <c r="W40" s="32">
        <f t="shared" si="17"/>
        <v>7.9961465246075492E-3</v>
      </c>
      <c r="X40" s="32">
        <f t="shared" si="17"/>
        <v>0.14586061762387859</v>
      </c>
      <c r="Y40" s="32">
        <f t="shared" si="17"/>
        <v>6.011502007173726E-2</v>
      </c>
      <c r="Z40" s="32">
        <f t="shared" si="17"/>
        <v>0.22084889722476711</v>
      </c>
      <c r="AA40" s="32">
        <f t="shared" si="17"/>
        <v>0.61998881168295839</v>
      </c>
      <c r="AB40" s="32">
        <f t="shared" si="17"/>
        <v>0.17198620994202243</v>
      </c>
      <c r="AC40" s="32">
        <f t="shared" si="17"/>
        <v>0.17879029866954707</v>
      </c>
      <c r="AD40" s="32">
        <f t="shared" si="17"/>
        <v>0.28935061834491099</v>
      </c>
      <c r="AE40" s="32">
        <f t="shared" si="17"/>
        <v>0.30954276963120947</v>
      </c>
      <c r="AF40" s="32">
        <f t="shared" si="17"/>
        <v>0.26770655810136967</v>
      </c>
      <c r="AG40" s="32">
        <f t="shared" si="17"/>
        <v>8.5074901602455455E-2</v>
      </c>
      <c r="AH40" s="32">
        <f t="shared" si="17"/>
        <v>0.13562975680803283</v>
      </c>
      <c r="AI40" s="32">
        <f t="shared" si="17"/>
        <v>0.1691548480063691</v>
      </c>
      <c r="AJ40" s="32">
        <f t="shared" si="17"/>
        <v>0.14383157311681113</v>
      </c>
      <c r="AK40" s="32">
        <f t="shared" si="17"/>
        <v>0.11049065132948013</v>
      </c>
      <c r="AL40" s="32">
        <f t="shared" si="17"/>
        <v>0.74137166406182131</v>
      </c>
    </row>
    <row r="41" spans="2:38" ht="13.5" thickBot="1" x14ac:dyDescent="0.25">
      <c r="B41" s="34" t="s">
        <v>4</v>
      </c>
      <c r="C41" s="33">
        <f t="shared" si="2"/>
        <v>1</v>
      </c>
      <c r="D41" s="33">
        <f t="shared" si="5"/>
        <v>1</v>
      </c>
      <c r="E41" s="33">
        <f t="shared" si="5"/>
        <v>1</v>
      </c>
      <c r="F41" s="33">
        <f t="shared" si="5"/>
        <v>1</v>
      </c>
      <c r="G41" s="33">
        <f t="shared" si="5"/>
        <v>1</v>
      </c>
      <c r="H41" s="67">
        <f t="shared" si="5"/>
        <v>1</v>
      </c>
      <c r="I41" s="67">
        <f t="shared" ref="I41:AL41" si="18">+I22/I$22</f>
        <v>1</v>
      </c>
      <c r="J41" s="67">
        <f t="shared" si="18"/>
        <v>1</v>
      </c>
      <c r="K41" s="67">
        <f t="shared" si="18"/>
        <v>1</v>
      </c>
      <c r="L41" s="67">
        <f t="shared" si="18"/>
        <v>1</v>
      </c>
      <c r="M41" s="67">
        <f t="shared" si="18"/>
        <v>1</v>
      </c>
      <c r="N41" s="67">
        <f t="shared" si="18"/>
        <v>1</v>
      </c>
      <c r="O41" s="67">
        <f t="shared" si="18"/>
        <v>1</v>
      </c>
      <c r="P41" s="67">
        <f t="shared" si="18"/>
        <v>1</v>
      </c>
      <c r="Q41" s="67">
        <f t="shared" si="18"/>
        <v>1</v>
      </c>
      <c r="R41" s="67">
        <f t="shared" si="18"/>
        <v>1</v>
      </c>
      <c r="S41" s="67">
        <f t="shared" si="18"/>
        <v>1</v>
      </c>
      <c r="T41" s="67">
        <f t="shared" si="18"/>
        <v>1</v>
      </c>
      <c r="U41" s="67">
        <f t="shared" si="18"/>
        <v>1</v>
      </c>
      <c r="V41" s="67">
        <f t="shared" si="18"/>
        <v>1</v>
      </c>
      <c r="W41" s="67">
        <f t="shared" si="18"/>
        <v>1</v>
      </c>
      <c r="X41" s="67">
        <f t="shared" si="18"/>
        <v>1</v>
      </c>
      <c r="Y41" s="67">
        <f t="shared" si="18"/>
        <v>1</v>
      </c>
      <c r="Z41" s="67">
        <f t="shared" si="18"/>
        <v>1</v>
      </c>
      <c r="AA41" s="67">
        <f t="shared" si="18"/>
        <v>1</v>
      </c>
      <c r="AB41" s="67">
        <f t="shared" si="18"/>
        <v>1</v>
      </c>
      <c r="AC41" s="67">
        <f t="shared" si="18"/>
        <v>1</v>
      </c>
      <c r="AD41" s="67">
        <f t="shared" si="18"/>
        <v>1</v>
      </c>
      <c r="AE41" s="67">
        <f t="shared" si="18"/>
        <v>1</v>
      </c>
      <c r="AF41" s="67">
        <f t="shared" si="18"/>
        <v>1</v>
      </c>
      <c r="AG41" s="67">
        <f t="shared" si="18"/>
        <v>1</v>
      </c>
      <c r="AH41" s="67">
        <f t="shared" si="18"/>
        <v>1</v>
      </c>
      <c r="AI41" s="67">
        <f t="shared" si="18"/>
        <v>1</v>
      </c>
      <c r="AJ41" s="67">
        <f t="shared" si="18"/>
        <v>1</v>
      </c>
      <c r="AK41" s="67">
        <f t="shared" si="18"/>
        <v>1</v>
      </c>
      <c r="AL41" s="67">
        <f t="shared" si="18"/>
        <v>1</v>
      </c>
    </row>
  </sheetData>
  <mergeCells count="3">
    <mergeCell ref="B5:AL5"/>
    <mergeCell ref="B6:AL6"/>
    <mergeCell ref="B27:AL2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41"/>
  <sheetViews>
    <sheetView workbookViewId="0">
      <selection activeCell="L7" sqref="L7"/>
    </sheetView>
  </sheetViews>
  <sheetFormatPr baseColWidth="10" defaultRowHeight="12.75" x14ac:dyDescent="0.2"/>
  <cols>
    <col min="2" max="2" width="27.85546875" bestFit="1" customWidth="1"/>
    <col min="3" max="4" width="11.85546875" bestFit="1" customWidth="1"/>
    <col min="6" max="6" width="11.85546875" bestFit="1" customWidth="1"/>
    <col min="7" max="7" width="13" bestFit="1" customWidth="1"/>
    <col min="8" max="10" width="11.85546875" bestFit="1" customWidth="1"/>
  </cols>
  <sheetData>
    <row r="4" spans="2:10" ht="13.5" thickBot="1" x14ac:dyDescent="0.25"/>
    <row r="5" spans="2:10" ht="15.75" thickBot="1" x14ac:dyDescent="0.25">
      <c r="B5" s="156" t="s">
        <v>391</v>
      </c>
      <c r="C5" s="157"/>
      <c r="D5" s="157"/>
      <c r="E5" s="157"/>
      <c r="F5" s="157"/>
      <c r="G5" s="157"/>
      <c r="H5" s="157"/>
      <c r="I5" s="157"/>
      <c r="J5" s="158"/>
    </row>
    <row r="6" spans="2:10" ht="15.75" thickBot="1" x14ac:dyDescent="0.25">
      <c r="B6" s="159" t="s">
        <v>355</v>
      </c>
      <c r="C6" s="160"/>
      <c r="D6" s="160"/>
      <c r="E6" s="160"/>
      <c r="F6" s="160"/>
      <c r="G6" s="160"/>
      <c r="H6" s="160"/>
      <c r="I6" s="160"/>
      <c r="J6" s="161"/>
    </row>
    <row r="7" spans="2:10" ht="25.5" x14ac:dyDescent="0.2">
      <c r="B7" s="37" t="s">
        <v>349</v>
      </c>
      <c r="C7" s="38" t="s">
        <v>193</v>
      </c>
      <c r="D7" s="38" t="s">
        <v>392</v>
      </c>
      <c r="E7" s="38" t="s">
        <v>393</v>
      </c>
      <c r="F7" s="38" t="s">
        <v>394</v>
      </c>
      <c r="G7" s="38" t="s">
        <v>73</v>
      </c>
      <c r="H7" s="38" t="s">
        <v>200</v>
      </c>
      <c r="I7" s="38" t="s">
        <v>306</v>
      </c>
      <c r="J7" s="39" t="s">
        <v>78</v>
      </c>
    </row>
    <row r="8" spans="2:10" x14ac:dyDescent="0.2">
      <c r="B8" s="40" t="s">
        <v>348</v>
      </c>
      <c r="C8" s="22" t="s">
        <v>195</v>
      </c>
      <c r="D8" s="22" t="s">
        <v>122</v>
      </c>
      <c r="E8" s="22" t="s">
        <v>68</v>
      </c>
      <c r="F8" s="22" t="s">
        <v>9</v>
      </c>
      <c r="G8" s="22" t="s">
        <v>75</v>
      </c>
      <c r="H8" s="22" t="s">
        <v>202</v>
      </c>
      <c r="I8" s="22" t="s">
        <v>91</v>
      </c>
      <c r="J8" s="65" t="s">
        <v>80</v>
      </c>
    </row>
    <row r="9" spans="2:10" x14ac:dyDescent="0.2">
      <c r="B9" s="42" t="s">
        <v>335</v>
      </c>
      <c r="C9" s="49">
        <v>631268</v>
      </c>
      <c r="D9" s="49">
        <v>911748.5</v>
      </c>
      <c r="E9" s="49">
        <v>177800.5</v>
      </c>
      <c r="F9" s="49">
        <v>471274.5</v>
      </c>
      <c r="G9" s="49">
        <v>3545446</v>
      </c>
      <c r="H9" s="49">
        <v>1302118</v>
      </c>
      <c r="I9" s="49">
        <v>1240464</v>
      </c>
      <c r="J9" s="50">
        <v>207035</v>
      </c>
    </row>
    <row r="10" spans="2:10" x14ac:dyDescent="0.2">
      <c r="B10" s="42" t="s">
        <v>336</v>
      </c>
      <c r="C10" s="49">
        <v>132408</v>
      </c>
      <c r="D10" s="49">
        <v>105754.5</v>
      </c>
      <c r="E10" s="49">
        <v>62326.5</v>
      </c>
      <c r="F10" s="49">
        <v>177932</v>
      </c>
      <c r="G10" s="49">
        <v>628343</v>
      </c>
      <c r="H10" s="49">
        <v>147332</v>
      </c>
      <c r="I10" s="49">
        <v>70323</v>
      </c>
      <c r="J10" s="50">
        <v>11745</v>
      </c>
    </row>
    <row r="11" spans="2:10" x14ac:dyDescent="0.2">
      <c r="B11" s="42" t="s">
        <v>337</v>
      </c>
      <c r="C11" s="49">
        <v>83170</v>
      </c>
      <c r="D11" s="49">
        <v>92604</v>
      </c>
      <c r="E11" s="49">
        <v>30997.5</v>
      </c>
      <c r="F11" s="49">
        <v>32782.5</v>
      </c>
      <c r="G11" s="49">
        <v>934616</v>
      </c>
      <c r="H11" s="49">
        <v>222004</v>
      </c>
      <c r="I11" s="49">
        <v>165180</v>
      </c>
      <c r="J11" s="50">
        <v>27649</v>
      </c>
    </row>
    <row r="12" spans="2:10" x14ac:dyDescent="0.2">
      <c r="B12" s="42" t="s">
        <v>338</v>
      </c>
      <c r="C12" s="49">
        <v>522621</v>
      </c>
      <c r="D12" s="49">
        <v>328654.5</v>
      </c>
      <c r="E12" s="49">
        <v>198104.5</v>
      </c>
      <c r="F12" s="49">
        <v>300544.25</v>
      </c>
      <c r="G12" s="49">
        <v>372122</v>
      </c>
      <c r="H12" s="49">
        <v>250662</v>
      </c>
      <c r="I12" s="49">
        <v>1309913</v>
      </c>
      <c r="J12" s="50">
        <v>366680</v>
      </c>
    </row>
    <row r="13" spans="2:10" x14ac:dyDescent="0.2">
      <c r="B13" s="42" t="s">
        <v>339</v>
      </c>
      <c r="C13" s="49">
        <v>14002</v>
      </c>
      <c r="D13" s="49">
        <v>7000.5</v>
      </c>
      <c r="E13" s="49">
        <v>0</v>
      </c>
      <c r="F13" s="49">
        <v>0</v>
      </c>
      <c r="G13" s="49">
        <v>0</v>
      </c>
      <c r="H13" s="49">
        <v>0</v>
      </c>
      <c r="I13" s="49">
        <v>0</v>
      </c>
      <c r="J13" s="50">
        <v>0</v>
      </c>
    </row>
    <row r="14" spans="2:10" x14ac:dyDescent="0.2">
      <c r="B14" s="42" t="s">
        <v>340</v>
      </c>
      <c r="C14" s="49">
        <v>650173</v>
      </c>
      <c r="D14" s="49">
        <v>824480.5</v>
      </c>
      <c r="E14" s="49">
        <v>46792.5</v>
      </c>
      <c r="F14" s="49">
        <v>218528.5</v>
      </c>
      <c r="G14" s="49">
        <v>2902335</v>
      </c>
      <c r="H14" s="49">
        <v>1540052</v>
      </c>
      <c r="I14" s="49">
        <v>452312</v>
      </c>
      <c r="J14" s="50">
        <v>269553</v>
      </c>
    </row>
    <row r="15" spans="2:10" x14ac:dyDescent="0.2">
      <c r="B15" s="42" t="s">
        <v>341</v>
      </c>
      <c r="C15" s="49">
        <v>0</v>
      </c>
      <c r="D15" s="49">
        <v>10849.5</v>
      </c>
      <c r="E15" s="49">
        <v>62171.5</v>
      </c>
      <c r="F15" s="49">
        <v>94592.75</v>
      </c>
      <c r="G15" s="49">
        <v>649499</v>
      </c>
      <c r="H15" s="49">
        <v>0</v>
      </c>
      <c r="I15" s="49">
        <v>78769</v>
      </c>
      <c r="J15" s="50">
        <v>2317</v>
      </c>
    </row>
    <row r="16" spans="2:10" ht="13.5" thickBot="1" x14ac:dyDescent="0.25">
      <c r="B16" s="42" t="s">
        <v>342</v>
      </c>
      <c r="C16" s="51">
        <v>217689</v>
      </c>
      <c r="D16" s="51">
        <v>829561</v>
      </c>
      <c r="E16" s="51">
        <v>0</v>
      </c>
      <c r="F16" s="51">
        <v>5014</v>
      </c>
      <c r="G16" s="51">
        <v>0</v>
      </c>
      <c r="H16" s="51">
        <v>3838883</v>
      </c>
      <c r="I16" s="51">
        <v>0</v>
      </c>
      <c r="J16" s="52">
        <v>262767</v>
      </c>
    </row>
    <row r="17" spans="2:10" ht="13.5" thickBot="1" x14ac:dyDescent="0.25">
      <c r="B17" s="26" t="s">
        <v>352</v>
      </c>
      <c r="C17" s="57">
        <f>SUM(C9:C16)</f>
        <v>2251331</v>
      </c>
      <c r="D17" s="57">
        <f t="shared" ref="D17:J17" si="0">SUM(D9:D16)</f>
        <v>3110653</v>
      </c>
      <c r="E17" s="57">
        <f t="shared" si="0"/>
        <v>578193</v>
      </c>
      <c r="F17" s="57">
        <f t="shared" si="0"/>
        <v>1300668.5</v>
      </c>
      <c r="G17" s="57">
        <f t="shared" si="0"/>
        <v>9032361</v>
      </c>
      <c r="H17" s="57">
        <f t="shared" si="0"/>
        <v>7301051</v>
      </c>
      <c r="I17" s="57">
        <f t="shared" si="0"/>
        <v>3316961</v>
      </c>
      <c r="J17" s="60">
        <f t="shared" si="0"/>
        <v>1147746</v>
      </c>
    </row>
    <row r="18" spans="2:10" x14ac:dyDescent="0.2">
      <c r="B18" s="42" t="s">
        <v>343</v>
      </c>
      <c r="C18" s="58">
        <v>380426</v>
      </c>
      <c r="D18" s="58">
        <v>1008677.5</v>
      </c>
      <c r="E18" s="58">
        <v>27053</v>
      </c>
      <c r="F18" s="58">
        <v>196994</v>
      </c>
      <c r="G18" s="58">
        <v>2176570</v>
      </c>
      <c r="H18" s="58">
        <v>894706</v>
      </c>
      <c r="I18" s="58">
        <v>5186350</v>
      </c>
      <c r="J18" s="61">
        <v>110194</v>
      </c>
    </row>
    <row r="19" spans="2:10" x14ac:dyDescent="0.2">
      <c r="B19" s="42" t="s">
        <v>344</v>
      </c>
      <c r="C19" s="58">
        <v>256687</v>
      </c>
      <c r="D19" s="58">
        <v>140033</v>
      </c>
      <c r="E19" s="58">
        <v>0</v>
      </c>
      <c r="F19" s="58">
        <v>35836.25</v>
      </c>
      <c r="G19" s="58">
        <v>0</v>
      </c>
      <c r="H19" s="58">
        <v>12622</v>
      </c>
      <c r="I19" s="58">
        <v>0</v>
      </c>
      <c r="J19" s="61">
        <v>5661</v>
      </c>
    </row>
    <row r="20" spans="2:10" ht="13.5" thickBot="1" x14ac:dyDescent="0.25">
      <c r="B20" s="42" t="s">
        <v>345</v>
      </c>
      <c r="C20" s="58">
        <v>30063</v>
      </c>
      <c r="D20" s="58">
        <v>215287.5</v>
      </c>
      <c r="E20" s="58">
        <v>612</v>
      </c>
      <c r="F20" s="58">
        <v>9106.25</v>
      </c>
      <c r="G20" s="58">
        <v>0</v>
      </c>
      <c r="H20" s="58">
        <v>1126567</v>
      </c>
      <c r="I20" s="58">
        <v>201832</v>
      </c>
      <c r="J20" s="61">
        <v>8356</v>
      </c>
    </row>
    <row r="21" spans="2:10" ht="13.5" thickBot="1" x14ac:dyDescent="0.25">
      <c r="B21" s="26" t="s">
        <v>353</v>
      </c>
      <c r="C21" s="57">
        <f>SUM(C18:C20)</f>
        <v>667176</v>
      </c>
      <c r="D21" s="57">
        <f t="shared" ref="D21:J21" si="1">SUM(D18:D20)</f>
        <v>1363998</v>
      </c>
      <c r="E21" s="57">
        <f t="shared" si="1"/>
        <v>27665</v>
      </c>
      <c r="F21" s="57">
        <f t="shared" si="1"/>
        <v>241936.5</v>
      </c>
      <c r="G21" s="57">
        <f t="shared" si="1"/>
        <v>2176570</v>
      </c>
      <c r="H21" s="57">
        <f t="shared" si="1"/>
        <v>2033895</v>
      </c>
      <c r="I21" s="57">
        <f t="shared" si="1"/>
        <v>5388182</v>
      </c>
      <c r="J21" s="60">
        <f t="shared" si="1"/>
        <v>124211</v>
      </c>
    </row>
    <row r="22" spans="2:10" ht="13.5" thickBot="1" x14ac:dyDescent="0.25">
      <c r="B22" s="34" t="s">
        <v>4</v>
      </c>
      <c r="C22" s="59">
        <v>2918507</v>
      </c>
      <c r="D22" s="59">
        <v>4474651</v>
      </c>
      <c r="E22" s="59">
        <v>605858</v>
      </c>
      <c r="F22" s="59">
        <v>1542605</v>
      </c>
      <c r="G22" s="59">
        <v>11208931</v>
      </c>
      <c r="H22" s="59">
        <v>9334946</v>
      </c>
      <c r="I22" s="59">
        <v>8705143</v>
      </c>
      <c r="J22" s="62">
        <v>1271957</v>
      </c>
    </row>
    <row r="23" spans="2:10" x14ac:dyDescent="0.2">
      <c r="B23" s="44" t="s">
        <v>5</v>
      </c>
      <c r="C23" s="53">
        <v>668</v>
      </c>
      <c r="D23" s="53">
        <v>943</v>
      </c>
      <c r="E23" s="53">
        <v>366</v>
      </c>
      <c r="F23" s="53">
        <v>1589</v>
      </c>
      <c r="G23" s="53">
        <v>0</v>
      </c>
      <c r="H23" s="53">
        <v>84</v>
      </c>
      <c r="I23" s="53">
        <v>161</v>
      </c>
      <c r="J23" s="54">
        <v>1745</v>
      </c>
    </row>
    <row r="24" spans="2:10" ht="13.5" thickBot="1" x14ac:dyDescent="0.25">
      <c r="B24" s="46" t="s">
        <v>6</v>
      </c>
      <c r="C24" s="55">
        <v>1</v>
      </c>
      <c r="D24" s="55">
        <v>3</v>
      </c>
      <c r="E24" s="55">
        <v>5</v>
      </c>
      <c r="F24" s="55">
        <v>5</v>
      </c>
      <c r="G24" s="55">
        <v>0</v>
      </c>
      <c r="H24" s="55">
        <v>1</v>
      </c>
      <c r="I24" s="55">
        <v>1</v>
      </c>
      <c r="J24" s="56">
        <v>3</v>
      </c>
    </row>
    <row r="26" spans="2:10" ht="13.5" thickBot="1" x14ac:dyDescent="0.25"/>
    <row r="27" spans="2:10" ht="13.5" thickBot="1" x14ac:dyDescent="0.25">
      <c r="B27" s="162" t="s">
        <v>356</v>
      </c>
      <c r="C27" s="163"/>
      <c r="D27" s="163"/>
      <c r="E27" s="163"/>
      <c r="F27" s="163"/>
      <c r="G27" s="163"/>
      <c r="H27" s="163"/>
      <c r="I27" s="163"/>
      <c r="J27" s="163"/>
    </row>
    <row r="28" spans="2:10" ht="15" x14ac:dyDescent="0.25">
      <c r="B28" s="29" t="s">
        <v>357</v>
      </c>
      <c r="C28" s="31">
        <f t="shared" ref="C28:C41" si="2">+C9/C$22</f>
        <v>0.2162982648319843</v>
      </c>
      <c r="D28" s="31">
        <f t="shared" ref="D28:J41" si="3">+D9/D$22</f>
        <v>0.2037585724562653</v>
      </c>
      <c r="E28" s="31">
        <f t="shared" si="3"/>
        <v>0.29346893166385524</v>
      </c>
      <c r="F28" s="31">
        <f t="shared" si="3"/>
        <v>0.30550562198359271</v>
      </c>
      <c r="G28" s="31">
        <f t="shared" si="3"/>
        <v>0.31630545321404868</v>
      </c>
      <c r="H28" s="66">
        <f t="shared" si="3"/>
        <v>0.13948854122991178</v>
      </c>
      <c r="I28" s="66">
        <f t="shared" si="3"/>
        <v>0.1424978314543483</v>
      </c>
      <c r="J28" s="66">
        <f t="shared" si="3"/>
        <v>0.16276886718654798</v>
      </c>
    </row>
    <row r="29" spans="2:10" ht="15" x14ac:dyDescent="0.25">
      <c r="B29" s="30" t="s">
        <v>358</v>
      </c>
      <c r="C29" s="31">
        <f t="shared" si="2"/>
        <v>4.5368402405750609E-2</v>
      </c>
      <c r="D29" s="31">
        <f t="shared" si="3"/>
        <v>2.3634133701153453E-2</v>
      </c>
      <c r="E29" s="31">
        <f t="shared" si="3"/>
        <v>0.1028731154825058</v>
      </c>
      <c r="F29" s="31">
        <f t="shared" si="3"/>
        <v>0.11534514668369414</v>
      </c>
      <c r="G29" s="31">
        <f t="shared" si="3"/>
        <v>5.6057352837661327E-2</v>
      </c>
      <c r="H29" s="66">
        <f t="shared" si="3"/>
        <v>1.5782844378532022E-2</v>
      </c>
      <c r="I29" s="66">
        <f t="shared" si="3"/>
        <v>8.0783279493513195E-3</v>
      </c>
      <c r="J29" s="66">
        <f t="shared" si="3"/>
        <v>9.2338027150288878E-3</v>
      </c>
    </row>
    <row r="30" spans="2:10" ht="15" x14ac:dyDescent="0.25">
      <c r="B30" s="30" t="s">
        <v>359</v>
      </c>
      <c r="C30" s="31">
        <f t="shared" si="2"/>
        <v>2.849744749627121E-2</v>
      </c>
      <c r="D30" s="31">
        <f t="shared" si="3"/>
        <v>2.0695245282816469E-2</v>
      </c>
      <c r="E30" s="31">
        <f t="shared" si="3"/>
        <v>5.1162978783807427E-2</v>
      </c>
      <c r="F30" s="31">
        <f t="shared" si="3"/>
        <v>2.1251389694704737E-2</v>
      </c>
      <c r="G30" s="31">
        <f t="shared" si="3"/>
        <v>8.3381367946684659E-2</v>
      </c>
      <c r="H30" s="66">
        <f t="shared" si="3"/>
        <v>2.3782033661469495E-2</v>
      </c>
      <c r="I30" s="66">
        <f t="shared" si="3"/>
        <v>1.8974989842211666E-2</v>
      </c>
      <c r="J30" s="66">
        <f t="shared" si="3"/>
        <v>2.1737370052603979E-2</v>
      </c>
    </row>
    <row r="31" spans="2:10" ht="15" x14ac:dyDescent="0.25">
      <c r="B31" s="30" t="s">
        <v>360</v>
      </c>
      <c r="C31" s="31">
        <f t="shared" si="2"/>
        <v>0.17907135394912535</v>
      </c>
      <c r="D31" s="31">
        <f t="shared" si="3"/>
        <v>7.3448074497877047E-2</v>
      </c>
      <c r="E31" s="31">
        <f t="shared" si="3"/>
        <v>0.32698173499400851</v>
      </c>
      <c r="F31" s="31">
        <f t="shared" si="3"/>
        <v>0.194829039190201</v>
      </c>
      <c r="G31" s="31">
        <f t="shared" si="3"/>
        <v>3.3198705567908306E-2</v>
      </c>
      <c r="H31" s="66">
        <f t="shared" si="3"/>
        <v>2.6852003214587424E-2</v>
      </c>
      <c r="I31" s="66">
        <f t="shared" si="3"/>
        <v>0.15047575898523435</v>
      </c>
      <c r="J31" s="66">
        <f t="shared" si="3"/>
        <v>0.288280185572311</v>
      </c>
    </row>
    <row r="32" spans="2:10" ht="15" x14ac:dyDescent="0.25">
      <c r="B32" s="30" t="s">
        <v>361</v>
      </c>
      <c r="C32" s="31">
        <f t="shared" si="2"/>
        <v>4.7976585288299805E-3</v>
      </c>
      <c r="D32" s="31">
        <f t="shared" si="3"/>
        <v>1.5644795538244211E-3</v>
      </c>
      <c r="E32" s="31">
        <f t="shared" si="3"/>
        <v>0</v>
      </c>
      <c r="F32" s="31">
        <f t="shared" si="3"/>
        <v>0</v>
      </c>
      <c r="G32" s="31">
        <f t="shared" si="3"/>
        <v>0</v>
      </c>
      <c r="H32" s="66">
        <f t="shared" si="3"/>
        <v>0</v>
      </c>
      <c r="I32" s="66">
        <f t="shared" si="3"/>
        <v>0</v>
      </c>
      <c r="J32" s="66">
        <f t="shared" si="3"/>
        <v>0</v>
      </c>
    </row>
    <row r="33" spans="2:10" ht="15" x14ac:dyDescent="0.25">
      <c r="B33" s="30" t="s">
        <v>362</v>
      </c>
      <c r="C33" s="31">
        <f t="shared" si="2"/>
        <v>0.22277589192008104</v>
      </c>
      <c r="D33" s="31">
        <f t="shared" si="3"/>
        <v>0.18425582240939015</v>
      </c>
      <c r="E33" s="31">
        <f t="shared" si="3"/>
        <v>7.7233444140376126E-2</v>
      </c>
      <c r="F33" s="31">
        <f t="shared" si="3"/>
        <v>0.14166199383510361</v>
      </c>
      <c r="G33" s="31">
        <f t="shared" si="3"/>
        <v>0.25893057955303678</v>
      </c>
      <c r="H33" s="66">
        <f t="shared" si="3"/>
        <v>0.16497706574842533</v>
      </c>
      <c r="I33" s="66">
        <f t="shared" si="3"/>
        <v>5.1959169424327663E-2</v>
      </c>
      <c r="J33" s="66">
        <f t="shared" si="3"/>
        <v>0.21191989980793377</v>
      </c>
    </row>
    <row r="34" spans="2:10" ht="15" x14ac:dyDescent="0.25">
      <c r="B34" s="30" t="s">
        <v>363</v>
      </c>
      <c r="C34" s="31">
        <f t="shared" si="2"/>
        <v>0</v>
      </c>
      <c r="D34" s="31">
        <f t="shared" si="3"/>
        <v>2.4246583700047223E-3</v>
      </c>
      <c r="E34" s="31">
        <f t="shared" si="3"/>
        <v>0.10261727995668952</v>
      </c>
      <c r="F34" s="31">
        <f t="shared" si="3"/>
        <v>6.132013704091456E-2</v>
      </c>
      <c r="G34" s="31">
        <f t="shared" si="3"/>
        <v>5.7944776357352901E-2</v>
      </c>
      <c r="H34" s="66">
        <f t="shared" si="3"/>
        <v>0</v>
      </c>
      <c r="I34" s="66">
        <f t="shared" si="3"/>
        <v>9.0485589955271277E-3</v>
      </c>
      <c r="J34" s="66">
        <f t="shared" si="3"/>
        <v>1.8216024598315824E-3</v>
      </c>
    </row>
    <row r="35" spans="2:10" ht="15.75" thickBot="1" x14ac:dyDescent="0.3">
      <c r="B35" s="30" t="s">
        <v>364</v>
      </c>
      <c r="C35" s="31">
        <f t="shared" si="2"/>
        <v>7.4589164939470765E-2</v>
      </c>
      <c r="D35" s="31">
        <f t="shared" si="3"/>
        <v>0.18539121822014723</v>
      </c>
      <c r="E35" s="31">
        <f t="shared" si="3"/>
        <v>0</v>
      </c>
      <c r="F35" s="31">
        <f t="shared" si="3"/>
        <v>3.250346005620363E-3</v>
      </c>
      <c r="G35" s="31">
        <f t="shared" si="3"/>
        <v>0</v>
      </c>
      <c r="H35" s="66">
        <f t="shared" si="3"/>
        <v>0.41123783683376425</v>
      </c>
      <c r="I35" s="66">
        <f t="shared" si="3"/>
        <v>0</v>
      </c>
      <c r="J35" s="66">
        <f t="shared" si="3"/>
        <v>0.20658481379480595</v>
      </c>
    </row>
    <row r="36" spans="2:10" ht="13.5" thickBot="1" x14ac:dyDescent="0.25">
      <c r="B36" s="26" t="s">
        <v>352</v>
      </c>
      <c r="C36" s="32">
        <f t="shared" si="2"/>
        <v>0.77139818407151328</v>
      </c>
      <c r="D36" s="32">
        <f t="shared" si="3"/>
        <v>0.69517220449147876</v>
      </c>
      <c r="E36" s="32">
        <f t="shared" si="3"/>
        <v>0.9543374850212426</v>
      </c>
      <c r="F36" s="32">
        <f t="shared" si="3"/>
        <v>0.84316367443383111</v>
      </c>
      <c r="G36" s="32">
        <f t="shared" si="3"/>
        <v>0.80581823547669262</v>
      </c>
      <c r="H36" s="32">
        <f t="shared" si="3"/>
        <v>0.78212032506669027</v>
      </c>
      <c r="I36" s="32">
        <f t="shared" si="3"/>
        <v>0.38103463665100046</v>
      </c>
      <c r="J36" s="32">
        <f>+J17/J$22</f>
        <v>0.90234654158906313</v>
      </c>
    </row>
    <row r="37" spans="2:10" ht="15" x14ac:dyDescent="0.25">
      <c r="B37" s="30" t="s">
        <v>365</v>
      </c>
      <c r="C37" s="31">
        <f t="shared" si="2"/>
        <v>0.13034952460281918</v>
      </c>
      <c r="D37" s="31">
        <f t="shared" si="3"/>
        <v>0.22542037356656419</v>
      </c>
      <c r="E37" s="31">
        <f t="shared" si="3"/>
        <v>4.4652377289727957E-2</v>
      </c>
      <c r="F37" s="31">
        <f t="shared" si="3"/>
        <v>0.12770216614104063</v>
      </c>
      <c r="G37" s="31">
        <f t="shared" si="3"/>
        <v>0.19418176452330735</v>
      </c>
      <c r="H37" s="66">
        <f t="shared" si="3"/>
        <v>9.5844796531227919E-2</v>
      </c>
      <c r="I37" s="66">
        <f t="shared" si="3"/>
        <v>0.59577998891000417</v>
      </c>
      <c r="J37" s="66">
        <f t="shared" si="3"/>
        <v>8.6633431790540089E-2</v>
      </c>
    </row>
    <row r="38" spans="2:10" ht="15" x14ac:dyDescent="0.25">
      <c r="B38" s="30" t="s">
        <v>366</v>
      </c>
      <c r="C38" s="31">
        <f t="shared" si="2"/>
        <v>8.7951476559761543E-2</v>
      </c>
      <c r="D38" s="31">
        <f t="shared" si="3"/>
        <v>3.1294731142160581E-2</v>
      </c>
      <c r="E38" s="31">
        <f t="shared" si="3"/>
        <v>0</v>
      </c>
      <c r="F38" s="31">
        <f t="shared" si="3"/>
        <v>2.3230995621043624E-2</v>
      </c>
      <c r="G38" s="31">
        <f t="shared" si="3"/>
        <v>0</v>
      </c>
      <c r="H38" s="66">
        <f t="shared" si="3"/>
        <v>1.3521235152297614E-3</v>
      </c>
      <c r="I38" s="66">
        <f t="shared" si="3"/>
        <v>0</v>
      </c>
      <c r="J38" s="66">
        <f t="shared" si="3"/>
        <v>4.4506221515349968E-3</v>
      </c>
    </row>
    <row r="39" spans="2:10" ht="15.75" thickBot="1" x14ac:dyDescent="0.3">
      <c r="B39" s="30" t="s">
        <v>367</v>
      </c>
      <c r="C39" s="31">
        <f t="shared" si="2"/>
        <v>1.0300814765905992E-2</v>
      </c>
      <c r="D39" s="31">
        <f t="shared" si="3"/>
        <v>4.8112690799796451E-2</v>
      </c>
      <c r="E39" s="31">
        <f t="shared" si="3"/>
        <v>1.0101376890294426E-3</v>
      </c>
      <c r="F39" s="31">
        <f t="shared" si="3"/>
        <v>5.903163804084649E-3</v>
      </c>
      <c r="G39" s="31">
        <f t="shared" si="3"/>
        <v>0</v>
      </c>
      <c r="H39" s="66">
        <f t="shared" si="3"/>
        <v>0.12068275488685205</v>
      </c>
      <c r="I39" s="66">
        <f t="shared" si="3"/>
        <v>2.3185374438995432E-2</v>
      </c>
      <c r="J39" s="66">
        <f t="shared" si="3"/>
        <v>6.569404468861762E-3</v>
      </c>
    </row>
    <row r="40" spans="2:10" ht="13.5" thickBot="1" x14ac:dyDescent="0.25">
      <c r="B40" s="26" t="s">
        <v>353</v>
      </c>
      <c r="C40" s="32">
        <f t="shared" si="2"/>
        <v>0.22860181592848672</v>
      </c>
      <c r="D40" s="32">
        <f t="shared" si="3"/>
        <v>0.30482779550852124</v>
      </c>
      <c r="E40" s="32">
        <f t="shared" si="3"/>
        <v>4.5662514978757396E-2</v>
      </c>
      <c r="F40" s="32">
        <f t="shared" si="3"/>
        <v>0.15683632556616892</v>
      </c>
      <c r="G40" s="32">
        <f t="shared" si="3"/>
        <v>0.19418176452330735</v>
      </c>
      <c r="H40" s="32">
        <f t="shared" si="3"/>
        <v>0.21787967493330973</v>
      </c>
      <c r="I40" s="32">
        <f t="shared" si="3"/>
        <v>0.61896536334899954</v>
      </c>
      <c r="J40" s="32">
        <f t="shared" si="3"/>
        <v>9.7653458410936853E-2</v>
      </c>
    </row>
    <row r="41" spans="2:10" ht="13.5" thickBot="1" x14ac:dyDescent="0.25">
      <c r="B41" s="34" t="s">
        <v>4</v>
      </c>
      <c r="C41" s="33">
        <f t="shared" si="2"/>
        <v>1</v>
      </c>
      <c r="D41" s="33">
        <f t="shared" si="3"/>
        <v>1</v>
      </c>
      <c r="E41" s="33">
        <f t="shared" si="3"/>
        <v>1</v>
      </c>
      <c r="F41" s="33">
        <f t="shared" si="3"/>
        <v>1</v>
      </c>
      <c r="G41" s="33">
        <f t="shared" si="3"/>
        <v>1</v>
      </c>
      <c r="H41" s="67">
        <f t="shared" si="3"/>
        <v>1</v>
      </c>
      <c r="I41" s="67">
        <f t="shared" si="3"/>
        <v>1</v>
      </c>
      <c r="J41" s="67">
        <f>+J22/J$22</f>
        <v>1</v>
      </c>
    </row>
  </sheetData>
  <mergeCells count="3">
    <mergeCell ref="B5:J5"/>
    <mergeCell ref="B6:J6"/>
    <mergeCell ref="B27:J2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n xmlns="7f46df1b-c851-4487-9672-e2321d678dfc">13</Orden>
    <Descripci_x00f3_n xmlns="7f46df1b-c851-4487-9672-e2321d678dfc" xsi:nil="true"/>
    <Formato xmlns="7f46df1b-c851-4487-9672-e2321d678dfc">/Style%20Library/Images/xls.svg</Formato>
    <Filtro xmlns="7f46df1b-c851-4487-9672-e2321d678dfc">COSTOS</Filtr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2840E-AA8D-4733-9F80-F036FF574B7A}"/>
</file>

<file path=customXml/itemProps2.xml><?xml version="1.0" encoding="utf-8"?>
<ds:datastoreItem xmlns:ds="http://schemas.openxmlformats.org/officeDocument/2006/customXml" ds:itemID="{C827895E-D002-4DF3-A5B2-7496905E4ABD}"/>
</file>

<file path=customXml/itemProps3.xml><?xml version="1.0" encoding="utf-8"?>
<ds:datastoreItem xmlns:ds="http://schemas.openxmlformats.org/officeDocument/2006/customXml" ds:itemID="{3DB4BE0F-538F-4E2B-8F0D-7D6EB5272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CONTENIDO</vt:lpstr>
      <vt:lpstr>Empresa por tipo de aeronave</vt:lpstr>
      <vt:lpstr>Cobertura</vt:lpstr>
      <vt:lpstr>Graficas</vt:lpstr>
      <vt:lpstr>PAX Regular Nacional</vt:lpstr>
      <vt:lpstr>Carga Nacional</vt:lpstr>
      <vt:lpstr>Comercial Regional</vt:lpstr>
      <vt:lpstr>Aerotaxis</vt:lpstr>
      <vt:lpstr>Trabajos Aereos Especiales</vt:lpstr>
      <vt:lpstr>Aviacion Agricola</vt:lpstr>
      <vt:lpstr>Especial de Carga</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2016</dc:title>
  <dc:creator>Julian Camilo Villar Chacon</dc:creator>
  <cp:lastModifiedBy>Amalia Perez Alzate</cp:lastModifiedBy>
  <dcterms:created xsi:type="dcterms:W3CDTF">2017-03-07T15:30:42Z</dcterms:created>
  <dcterms:modified xsi:type="dcterms:W3CDTF">2018-03-23T21:06:54Z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